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er\OneDrive\Dokumen\KUMPULAN_DOKUMEN_FAIZ_RAMLI\KAMPUS FAIZ\SEMESTER 5\AUDIT 3\"/>
    </mc:Choice>
  </mc:AlternateContent>
  <xr:revisionPtr revIDLastSave="0" documentId="13_ncr:1_{E04D34F8-3B81-47F0-ACCF-F1B63DAF4327}" xr6:coauthVersionLast="47" xr6:coauthVersionMax="47" xr10:uidLastSave="{00000000-0000-0000-0000-000000000000}"/>
  <bookViews>
    <workbookView xWindow="-108" yWindow="-108" windowWidth="23256" windowHeight="12456" firstSheet="1" activeTab="9" xr2:uid="{72E6D8E1-FF7D-4E37-B9FF-4A9D960D1A17}"/>
  </bookViews>
  <sheets>
    <sheet name="BS" sheetId="1" r:id="rId1"/>
    <sheet name="PL" sheetId="2" r:id="rId2"/>
    <sheet name="RE" sheetId="3" r:id="rId3"/>
    <sheet name="LEAD SCHEDULE A2.1" sheetId="4" r:id="rId4"/>
    <sheet name="WTB" sheetId="16" r:id="rId5"/>
    <sheet name="E" sheetId="13" r:id="rId6"/>
    <sheet name="E1" sheetId="8" r:id="rId7"/>
    <sheet name="EE" sheetId="9" r:id="rId8"/>
    <sheet name="EE1" sheetId="10" r:id="rId9"/>
    <sheet name="EE2" sheetId="11" r:id="rId10"/>
    <sheet name="LEAD SCHEDULE A3.1" sheetId="6" r:id="rId11"/>
    <sheet name="PL1" sheetId="12" r:id="rId12"/>
    <sheet name="PL1.1" sheetId="14" r:id="rId13"/>
    <sheet name="TOC1" sheetId="15" r:id="rId14"/>
    <sheet name="LEAD SCHEDULE A3.2" sheetId="7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8" i="16" l="1"/>
  <c r="C58" i="16"/>
  <c r="D52" i="16"/>
  <c r="C52" i="16"/>
  <c r="D47" i="16"/>
  <c r="D53" i="16" s="1"/>
  <c r="D55" i="16" s="1"/>
  <c r="D45" i="16"/>
  <c r="C45" i="16"/>
  <c r="C47" i="16" s="1"/>
  <c r="C53" i="16" s="1"/>
  <c r="C55" i="16" s="1"/>
  <c r="D40" i="16"/>
  <c r="E40" i="16" s="1"/>
  <c r="C40" i="16"/>
  <c r="E39" i="16"/>
  <c r="E38" i="16"/>
  <c r="D35" i="16"/>
  <c r="E35" i="16" s="1"/>
  <c r="C35" i="16"/>
  <c r="C41" i="16" s="1"/>
  <c r="C42" i="16" s="1"/>
  <c r="E34" i="16"/>
  <c r="E33" i="16"/>
  <c r="E32" i="16"/>
  <c r="E31" i="16"/>
  <c r="C26" i="16"/>
  <c r="E25" i="16"/>
  <c r="D25" i="16"/>
  <c r="D26" i="16" s="1"/>
  <c r="E26" i="16" s="1"/>
  <c r="C25" i="16"/>
  <c r="E24" i="16"/>
  <c r="E23" i="16"/>
  <c r="E21" i="16"/>
  <c r="D19" i="16"/>
  <c r="E19" i="16" s="1"/>
  <c r="C19" i="16"/>
  <c r="C27" i="16" s="1"/>
  <c r="C28" i="16" s="1"/>
  <c r="E18" i="16"/>
  <c r="E16" i="16"/>
  <c r="E15" i="16"/>
  <c r="G14" i="16"/>
  <c r="H14" i="16" s="1"/>
  <c r="E14" i="16"/>
  <c r="E13" i="16"/>
  <c r="D58" i="4"/>
  <c r="C58" i="4"/>
  <c r="D52" i="4"/>
  <c r="C52" i="4"/>
  <c r="C47" i="4"/>
  <c r="C53" i="4" s="1"/>
  <c r="C55" i="4" s="1"/>
  <c r="D45" i="4"/>
  <c r="D47" i="4" s="1"/>
  <c r="D53" i="4" s="1"/>
  <c r="D55" i="4" s="1"/>
  <c r="C45" i="4"/>
  <c r="G14" i="7"/>
  <c r="G12" i="7"/>
  <c r="G11" i="7"/>
  <c r="G23" i="6"/>
  <c r="G22" i="6"/>
  <c r="G21" i="6"/>
  <c r="G20" i="6"/>
  <c r="G18" i="6"/>
  <c r="G19" i="6"/>
  <c r="G17" i="6"/>
  <c r="G15" i="6"/>
  <c r="G14" i="6"/>
  <c r="G13" i="6"/>
  <c r="G12" i="6"/>
  <c r="K24" i="8"/>
  <c r="I23" i="8"/>
  <c r="H23" i="8"/>
  <c r="E28" i="8"/>
  <c r="I24" i="9"/>
  <c r="G14" i="12"/>
  <c r="G12" i="12"/>
  <c r="E13" i="12"/>
  <c r="E18" i="12" s="1"/>
  <c r="E11" i="6" s="1"/>
  <c r="G11" i="6" s="1"/>
  <c r="E12" i="12"/>
  <c r="G14" i="13"/>
  <c r="F13" i="13"/>
  <c r="G14" i="4" s="1"/>
  <c r="H14" i="4" s="1"/>
  <c r="C17" i="10"/>
  <c r="C16" i="10"/>
  <c r="E54" i="8"/>
  <c r="I15" i="9"/>
  <c r="I16" i="9"/>
  <c r="I17" i="9"/>
  <c r="I18" i="9"/>
  <c r="I19" i="9"/>
  <c r="I20" i="9"/>
  <c r="I25" i="9"/>
  <c r="I13" i="9"/>
  <c r="F28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12" i="8"/>
  <c r="E14" i="15"/>
  <c r="E15" i="15"/>
  <c r="E16" i="15"/>
  <c r="E17" i="15"/>
  <c r="E18" i="15"/>
  <c r="E13" i="15"/>
  <c r="H18" i="14"/>
  <c r="H17" i="14"/>
  <c r="H16" i="14"/>
  <c r="H13" i="14"/>
  <c r="H14" i="14"/>
  <c r="H12" i="14"/>
  <c r="D19" i="12"/>
  <c r="D24" i="6"/>
  <c r="C24" i="6"/>
  <c r="D20" i="6"/>
  <c r="D13" i="6"/>
  <c r="D15" i="6" s="1"/>
  <c r="D21" i="6" s="1"/>
  <c r="D23" i="6" s="1"/>
  <c r="D18" i="12"/>
  <c r="C18" i="13"/>
  <c r="C17" i="13"/>
  <c r="C14" i="13"/>
  <c r="C13" i="13"/>
  <c r="D18" i="13"/>
  <c r="D17" i="13"/>
  <c r="D14" i="13"/>
  <c r="D13" i="13"/>
  <c r="D29" i="9"/>
  <c r="D30" i="9" s="1"/>
  <c r="C29" i="8"/>
  <c r="D42" i="4"/>
  <c r="E14" i="4"/>
  <c r="E15" i="4"/>
  <c r="E16" i="4"/>
  <c r="E18" i="4"/>
  <c r="E19" i="4"/>
  <c r="E21" i="4"/>
  <c r="E23" i="4"/>
  <c r="E24" i="4"/>
  <c r="E25" i="4"/>
  <c r="E26" i="4"/>
  <c r="E27" i="4"/>
  <c r="E31" i="4"/>
  <c r="E32" i="4"/>
  <c r="E33" i="4"/>
  <c r="E34" i="4"/>
  <c r="E35" i="4"/>
  <c r="E38" i="4"/>
  <c r="E39" i="4"/>
  <c r="E40" i="4"/>
  <c r="E41" i="4"/>
  <c r="E13" i="4"/>
  <c r="D40" i="4"/>
  <c r="D41" i="4" s="1"/>
  <c r="D35" i="4"/>
  <c r="D25" i="4"/>
  <c r="D26" i="4" s="1"/>
  <c r="D27" i="4" s="1"/>
  <c r="D19" i="4"/>
  <c r="C28" i="8"/>
  <c r="C13" i="7"/>
  <c r="C20" i="6"/>
  <c r="C13" i="6"/>
  <c r="C15" i="6" s="1"/>
  <c r="C21" i="6" s="1"/>
  <c r="C23" i="6" s="1"/>
  <c r="C40" i="4"/>
  <c r="C35" i="4"/>
  <c r="C25" i="4"/>
  <c r="C26" i="4" s="1"/>
  <c r="C19" i="4"/>
  <c r="C5" i="3"/>
  <c r="B5" i="3"/>
  <c r="C4" i="3"/>
  <c r="B4" i="3"/>
  <c r="G2" i="2"/>
  <c r="F3" i="2"/>
  <c r="G3" i="2" s="1"/>
  <c r="F5" i="2"/>
  <c r="G5" i="2" s="1"/>
  <c r="F7" i="2"/>
  <c r="F8" i="2"/>
  <c r="G8" i="2" s="1"/>
  <c r="F9" i="2"/>
  <c r="G9" i="2" s="1"/>
  <c r="F10" i="2"/>
  <c r="G10" i="2" s="1"/>
  <c r="F13" i="2"/>
  <c r="G13" i="2" s="1"/>
  <c r="F2" i="2"/>
  <c r="B11" i="2"/>
  <c r="D11" i="2"/>
  <c r="F11" i="2" s="1"/>
  <c r="G11" i="2" s="1"/>
  <c r="D6" i="2"/>
  <c r="F6" i="2" s="1"/>
  <c r="G6" i="2" s="1"/>
  <c r="D4" i="2"/>
  <c r="F4" i="2" s="1"/>
  <c r="G4" i="2" s="1"/>
  <c r="B4" i="2"/>
  <c r="B6" i="2" s="1"/>
  <c r="B12" i="2" s="1"/>
  <c r="B14" i="2" s="1"/>
  <c r="G4" i="1"/>
  <c r="G5" i="1"/>
  <c r="G6" i="1"/>
  <c r="G8" i="1"/>
  <c r="G9" i="1"/>
  <c r="G11" i="1"/>
  <c r="G13" i="1"/>
  <c r="G14" i="1"/>
  <c r="G15" i="1"/>
  <c r="G16" i="1"/>
  <c r="G17" i="1"/>
  <c r="G21" i="1"/>
  <c r="G22" i="1"/>
  <c r="G23" i="1"/>
  <c r="G24" i="1"/>
  <c r="G25" i="1"/>
  <c r="G28" i="1"/>
  <c r="G29" i="1"/>
  <c r="G30" i="1"/>
  <c r="G3" i="1"/>
  <c r="F4" i="1"/>
  <c r="F5" i="1"/>
  <c r="F6" i="1"/>
  <c r="F7" i="1"/>
  <c r="F8" i="1"/>
  <c r="F9" i="1"/>
  <c r="F11" i="1"/>
  <c r="F13" i="1"/>
  <c r="F14" i="1"/>
  <c r="F15" i="1"/>
  <c r="F16" i="1"/>
  <c r="F17" i="1"/>
  <c r="F21" i="1"/>
  <c r="F22" i="1"/>
  <c r="F23" i="1"/>
  <c r="F24" i="1"/>
  <c r="F25" i="1"/>
  <c r="F28" i="1"/>
  <c r="F29" i="1"/>
  <c r="F30" i="1"/>
  <c r="F3" i="1"/>
  <c r="D30" i="1"/>
  <c r="B30" i="1"/>
  <c r="D25" i="1"/>
  <c r="D31" i="1" s="1"/>
  <c r="F31" i="1" s="1"/>
  <c r="G31" i="1" s="1"/>
  <c r="B25" i="1"/>
  <c r="B31" i="1" s="1"/>
  <c r="D15" i="1"/>
  <c r="D16" i="1" s="1"/>
  <c r="B15" i="1"/>
  <c r="B16" i="1" s="1"/>
  <c r="D9" i="1"/>
  <c r="B9" i="1"/>
  <c r="D27" i="16" l="1"/>
  <c r="E27" i="16" s="1"/>
  <c r="D41" i="16"/>
  <c r="G13" i="12"/>
  <c r="G18" i="12" s="1"/>
  <c r="G13" i="13"/>
  <c r="G17" i="13" s="1"/>
  <c r="C41" i="4"/>
  <c r="C42" i="4" s="1"/>
  <c r="C27" i="4"/>
  <c r="C28" i="4" s="1"/>
  <c r="D12" i="2"/>
  <c r="B17" i="1"/>
  <c r="D17" i="1"/>
  <c r="B32" i="1"/>
  <c r="D32" i="1"/>
  <c r="D42" i="16" l="1"/>
  <c r="E41" i="16"/>
  <c r="F12" i="2"/>
  <c r="G12" i="2" s="1"/>
  <c r="D14" i="2"/>
  <c r="F14" i="2" s="1"/>
  <c r="G14" i="2" s="1"/>
</calcChain>
</file>

<file path=xl/sharedStrings.xml><?xml version="1.0" encoding="utf-8"?>
<sst xmlns="http://schemas.openxmlformats.org/spreadsheetml/2006/main" count="692" uniqueCount="239">
  <si>
    <t xml:space="preserve">ASET </t>
  </si>
  <si>
    <t>ASET LANCAR</t>
  </si>
  <si>
    <t>Kas dan Setara Kas</t>
  </si>
  <si>
    <t>Piutang Dagang</t>
  </si>
  <si>
    <t>Piutang Lain-Lain</t>
  </si>
  <si>
    <t>Persediaan</t>
  </si>
  <si>
    <t>Biaya Dibayar Dimuka</t>
  </si>
  <si>
    <t xml:space="preserve">Perlengkapan </t>
  </si>
  <si>
    <t>TOTAL ASET LANCAR</t>
  </si>
  <si>
    <t>ASET TIDAK LANCAR</t>
  </si>
  <si>
    <t>Investasi Jangka Panjang</t>
  </si>
  <si>
    <t>Aset Tetap:</t>
  </si>
  <si>
    <t>Harga Perolehan</t>
  </si>
  <si>
    <t xml:space="preserve">Akumulasi Penyusutan </t>
  </si>
  <si>
    <t xml:space="preserve">Nilai Buku </t>
  </si>
  <si>
    <t>TOTAL ASET TIDAK LANCAR</t>
  </si>
  <si>
    <t xml:space="preserve">TOTAL ASET </t>
  </si>
  <si>
    <t>LIABILITAS DAN EKUITAS</t>
  </si>
  <si>
    <t>LIABILITAS</t>
  </si>
  <si>
    <t>Liabilitas Jangka Pendek</t>
  </si>
  <si>
    <t>Utang Dagang</t>
  </si>
  <si>
    <t>Utang Lain-Lain</t>
  </si>
  <si>
    <t xml:space="preserve">Utang Pajak </t>
  </si>
  <si>
    <t>Biaya yang Masih Harus Dibayar</t>
  </si>
  <si>
    <t>TOTAL LIABILITAS JANGKA PENDEK</t>
  </si>
  <si>
    <t>Liabilitas Jangka Panjang</t>
  </si>
  <si>
    <t>EKUITAS</t>
  </si>
  <si>
    <t>Modal Saham (100.000 lbr @10.000)</t>
  </si>
  <si>
    <t>Saldo Laba (Laba Ditahan)</t>
  </si>
  <si>
    <t>TOTAL EKUITAS</t>
  </si>
  <si>
    <t>TOTAL LIABILITAS DAN EKUITAS</t>
  </si>
  <si>
    <t>Ctrl</t>
  </si>
  <si>
    <t>PERSENTASE</t>
  </si>
  <si>
    <t>PERUBAHAN</t>
  </si>
  <si>
    <t xml:space="preserve">AKUN </t>
  </si>
  <si>
    <t xml:space="preserve">Penjualan </t>
  </si>
  <si>
    <t xml:space="preserve">Harga Pokok Penjualan </t>
  </si>
  <si>
    <t>Laba Kotor</t>
  </si>
  <si>
    <t>Beban Usaha</t>
  </si>
  <si>
    <t>Laba Usaha</t>
  </si>
  <si>
    <t>Pendapatan dan Beban Lain-Lain:</t>
  </si>
  <si>
    <t>Laba Rugi Valuta Asing</t>
  </si>
  <si>
    <t>Pendapatan Bunga</t>
  </si>
  <si>
    <t>Beban Bunga</t>
  </si>
  <si>
    <t xml:space="preserve">Pendapatan Lain-Lain Bersih </t>
  </si>
  <si>
    <t xml:space="preserve">Laba Sebelum Beban Pajak  Penghasilan </t>
  </si>
  <si>
    <t xml:space="preserve">Beban Pajak Penghasilan </t>
  </si>
  <si>
    <t>LABA BERSIH</t>
  </si>
  <si>
    <t>Perubahan</t>
  </si>
  <si>
    <t>Persentase</t>
  </si>
  <si>
    <t xml:space="preserve">Awal Tahun </t>
  </si>
  <si>
    <t xml:space="preserve">Laba Bersih Tahun Berjalan </t>
  </si>
  <si>
    <t>AKHIR TAHUN (2012)</t>
  </si>
  <si>
    <t xml:space="preserve">Ctrl </t>
  </si>
  <si>
    <t>Keterangan</t>
  </si>
  <si>
    <t>Ref</t>
  </si>
  <si>
    <t>Per Audit</t>
  </si>
  <si>
    <t>Per Klien</t>
  </si>
  <si>
    <t>PARE (Proposed Adjustment Reclassification Entires)</t>
  </si>
  <si>
    <t>Dr</t>
  </si>
  <si>
    <t>Cr</t>
  </si>
  <si>
    <t>31/12/2012</t>
  </si>
  <si>
    <t>31/12/2011</t>
  </si>
  <si>
    <t>KK</t>
  </si>
  <si>
    <t>ASET</t>
  </si>
  <si>
    <t>Aset Lancar</t>
  </si>
  <si>
    <t>Total Aset Lancar</t>
  </si>
  <si>
    <t>Aset Tidak Lancar</t>
  </si>
  <si>
    <t xml:space="preserve">Harga Perolehan </t>
  </si>
  <si>
    <t>Total Aset Tidak Lancar</t>
  </si>
  <si>
    <t>Total Aset</t>
  </si>
  <si>
    <t>Ctr</t>
  </si>
  <si>
    <t xml:space="preserve">KAP Faiz Ramli dan Rekan </t>
  </si>
  <si>
    <t xml:space="preserve">Jl. UPI YAI No 97 </t>
  </si>
  <si>
    <t>NAMA KLIEN</t>
  </si>
  <si>
    <t xml:space="preserve">FOR YEAR END </t>
  </si>
  <si>
    <t>PT. Universitas Persada Indonesia YAI</t>
  </si>
  <si>
    <t>31 Desember 2012</t>
  </si>
  <si>
    <t>1 Januari 2012-31 Desember 2012</t>
  </si>
  <si>
    <t>ACC PERIOD</t>
  </si>
  <si>
    <t>Schedule</t>
  </si>
  <si>
    <t>Dibuat Oleh:</t>
  </si>
  <si>
    <t>Diperiksa Oleh:</t>
  </si>
  <si>
    <t>Tanggal</t>
  </si>
  <si>
    <t>Nama Auditor</t>
  </si>
  <si>
    <t>Disetujui Oleh:</t>
  </si>
  <si>
    <t xml:space="preserve">Jabatan </t>
  </si>
  <si>
    <t>LAPORAN LABA RUGI</t>
  </si>
  <si>
    <t>PERUBAHAN LABA DITAHAN</t>
  </si>
  <si>
    <t>Prosedur Audit</t>
  </si>
  <si>
    <t>Konfirmasi Piutang Usaha kepada Pihak Eksternal Perusahaan</t>
  </si>
  <si>
    <t>Nama Pelanggan</t>
  </si>
  <si>
    <t>Ref. KK</t>
  </si>
  <si>
    <t xml:space="preserve">Per Klien </t>
  </si>
  <si>
    <t xml:space="preserve">PARE </t>
  </si>
  <si>
    <t xml:space="preserve">Per Audit </t>
  </si>
  <si>
    <t>PT Andalas</t>
  </si>
  <si>
    <t xml:space="preserve">PT Bengkulu </t>
  </si>
  <si>
    <t xml:space="preserve">Toko Cintaku </t>
  </si>
  <si>
    <t xml:space="preserve">PD. Durian </t>
  </si>
  <si>
    <t>Toko Enggano</t>
  </si>
  <si>
    <t>Toko Flaminggo</t>
  </si>
  <si>
    <t>PT Horas</t>
  </si>
  <si>
    <t>PT Ikan</t>
  </si>
  <si>
    <t>PT Jambu</t>
  </si>
  <si>
    <t>Toko Kelapa</t>
  </si>
  <si>
    <t>Toko Lemon</t>
  </si>
  <si>
    <t>PT Manggis</t>
  </si>
  <si>
    <t>Toko Nangka</t>
  </si>
  <si>
    <t>PD Sirsak</t>
  </si>
  <si>
    <t xml:space="preserve">PT Pepaya </t>
  </si>
  <si>
    <t>PD. Rambutan</t>
  </si>
  <si>
    <t xml:space="preserve">Total Piutang </t>
  </si>
  <si>
    <t>ctrl</t>
  </si>
  <si>
    <t>Percentage</t>
  </si>
  <si>
    <t xml:space="preserve">Schedule </t>
  </si>
  <si>
    <t>Piutang Usaha</t>
  </si>
  <si>
    <t>No</t>
  </si>
  <si>
    <t>Alamat</t>
  </si>
  <si>
    <t>Jumlah Per Klien</t>
  </si>
  <si>
    <t xml:space="preserve">Hasil Konfirmasi </t>
  </si>
  <si>
    <t>I</t>
  </si>
  <si>
    <t>II</t>
  </si>
  <si>
    <t>Dif</t>
  </si>
  <si>
    <t>Subsequent Collection</t>
  </si>
  <si>
    <t xml:space="preserve">Subsequent Collection </t>
  </si>
  <si>
    <t>Januari 2013</t>
  </si>
  <si>
    <t>Total</t>
  </si>
  <si>
    <t>Saldo menurut konfirmasi (CB)</t>
  </si>
  <si>
    <t>Selisih dengan catatan klien</t>
  </si>
  <si>
    <t>Kembali melalui pos</t>
  </si>
  <si>
    <t xml:space="preserve">Tidak kembali (NR) </t>
  </si>
  <si>
    <t>Total yang dikirim</t>
  </si>
  <si>
    <t xml:space="preserve">Total piutang usaha </t>
  </si>
  <si>
    <t xml:space="preserve">Selisih yang dilaporkan: hasil konfirmasi </t>
  </si>
  <si>
    <t>Persentase konfirmasi yang dikirim terhadap total piutang usaha</t>
  </si>
  <si>
    <t xml:space="preserve">Jumlah Konfirmasi </t>
  </si>
  <si>
    <t>Jumlah (Rp)</t>
  </si>
  <si>
    <t>Persentase (%) Tahun Berjalan</t>
  </si>
  <si>
    <t>Persentase (%) Tahun Lalu</t>
  </si>
  <si>
    <t>Konfirmasi Piutang Respon 1</t>
  </si>
  <si>
    <t>Ref.KK</t>
  </si>
  <si>
    <t>PARE</t>
  </si>
  <si>
    <t xml:space="preserve">Audited </t>
  </si>
  <si>
    <t>E1</t>
  </si>
  <si>
    <t xml:space="preserve">Total </t>
  </si>
  <si>
    <t>Ref KK</t>
  </si>
  <si>
    <t>Audited</t>
  </si>
  <si>
    <t xml:space="preserve">Retur Penjualan </t>
  </si>
  <si>
    <t xml:space="preserve">Diskon Penjualan </t>
  </si>
  <si>
    <t xml:space="preserve">Cut Off Test </t>
  </si>
  <si>
    <t>Surat Jalan (SI)</t>
  </si>
  <si>
    <t>Faktur (Invoice)</t>
  </si>
  <si>
    <t xml:space="preserve">Tanggal </t>
  </si>
  <si>
    <t>No.</t>
  </si>
  <si>
    <t xml:space="preserve">Melakukan pengujian terhadap 3 transaksi terakhir dan 3 transaksi setelah periode neraca </t>
  </si>
  <si>
    <t xml:space="preserve">Jumlah </t>
  </si>
  <si>
    <t>Tanggal Pencatatan</t>
  </si>
  <si>
    <t>136/12/12</t>
  </si>
  <si>
    <t>137/12/12</t>
  </si>
  <si>
    <t>138/12/12</t>
  </si>
  <si>
    <t>F-136/12/12</t>
  </si>
  <si>
    <t>F-137/12/12</t>
  </si>
  <si>
    <t>F-138/12/12</t>
  </si>
  <si>
    <t>PT. Manggis</t>
  </si>
  <si>
    <t>PT. Horas</t>
  </si>
  <si>
    <t>PT. Sirsak</t>
  </si>
  <si>
    <t>001/01/13</t>
  </si>
  <si>
    <t>002/01/13</t>
  </si>
  <si>
    <t>003/01/13</t>
  </si>
  <si>
    <t>F-001/01/13</t>
  </si>
  <si>
    <t>F-002/01/13</t>
  </si>
  <si>
    <t>F-003/01/13</t>
  </si>
  <si>
    <t xml:space="preserve">Toko Kelapa </t>
  </si>
  <si>
    <t>PT. Andalas</t>
  </si>
  <si>
    <t>Vo</t>
  </si>
  <si>
    <t>Catatan Pemeriksaan</t>
  </si>
  <si>
    <t>pada saat penyerahan barang kepada pelanggan.</t>
  </si>
  <si>
    <t>Kesimpulan Pemeriksaan</t>
  </si>
  <si>
    <t xml:space="preserve">Setelah memeriksa transaksi penjualan sebelum dan sesudah tanggal neraca, kami tidak menemukan adanya pergeseran pencatatn penjualan. </t>
  </si>
  <si>
    <t>Oleh karena itu, kami menyimpulkan bahwa penjualan sudah dicatat dalam periode yang benar.</t>
  </si>
  <si>
    <t>Vo (Vouching)</t>
  </si>
  <si>
    <t xml:space="preserve">Periksa surat jalan, faktur , dan perhitungan matematisnya. Selain itu, diperiksa pencatatan </t>
  </si>
  <si>
    <t>di buku penjualan dan dibukukan ke kartu piutang dan kartu stok.</t>
  </si>
  <si>
    <t>Test Of Control Atas Pengendalian Transaksi Piutang dan Penjualan</t>
  </si>
  <si>
    <t>Uji Transaksi Penjualan dan Piutang</t>
  </si>
  <si>
    <t xml:space="preserve">Surat Jalan </t>
  </si>
  <si>
    <t>Tgl</t>
  </si>
  <si>
    <t>Faktur</t>
  </si>
  <si>
    <t xml:space="preserve">Nama Pelanggan </t>
  </si>
  <si>
    <t>Bukti Pendukung</t>
  </si>
  <si>
    <t>Otorisasi</t>
  </si>
  <si>
    <t>Footing</t>
  </si>
  <si>
    <t>Periksa Pencatatan Ke</t>
  </si>
  <si>
    <t>Buku Penjualan</t>
  </si>
  <si>
    <t>K. Piutang</t>
  </si>
  <si>
    <t>Buku Besar</t>
  </si>
  <si>
    <t>Toko Flamingo</t>
  </si>
  <si>
    <t>PT Bengkulu</t>
  </si>
  <si>
    <t>PT. Jambu</t>
  </si>
  <si>
    <t>Ö</t>
  </si>
  <si>
    <t xml:space="preserve">Kesimpulan </t>
  </si>
  <si>
    <t>CB</t>
  </si>
  <si>
    <t>NR</t>
  </si>
  <si>
    <t>RD</t>
  </si>
  <si>
    <t xml:space="preserve">Selisih yang dilaporkan: (RD)  hasil konfirmasi </t>
  </si>
  <si>
    <t>Piutang Telah disajikan secara wajar dan sesuai dengan ketentuan GAAP yang berlaku. Namun terdapat selisih konfirmasi karena beberapa hal.</t>
  </si>
  <si>
    <t>Adjustment</t>
  </si>
  <si>
    <t xml:space="preserve">Beban Kerugian Piutang Tak Tertagih </t>
  </si>
  <si>
    <t xml:space="preserve">Piutang Usaha </t>
  </si>
  <si>
    <t>(Untuk mencatat piutang tak tertagih PF. Rambutan)</t>
  </si>
  <si>
    <t xml:space="preserve">Bank BNI </t>
  </si>
  <si>
    <t>(Untuk mencatat penerimaan kas yang telah dibayar oleh Toko Flaminggo)</t>
  </si>
  <si>
    <t>PPN Keluaran</t>
  </si>
  <si>
    <t>(Untuk mencatat barang yang belum sampai ke PT Horas)</t>
  </si>
  <si>
    <t>Bank BNI</t>
  </si>
  <si>
    <t>(Untuk mencatat penerimaan kas dan retur penjualan PT Manggis)</t>
  </si>
  <si>
    <t>Kami telah melakukan konfirmasi piutang pada tanggal 2 januari 2013</t>
  </si>
  <si>
    <t>E</t>
  </si>
  <si>
    <t>PL1</t>
  </si>
  <si>
    <t>Konfirmasi Piutang Respon 2</t>
  </si>
  <si>
    <t>confirmed balance</t>
  </si>
  <si>
    <t>no repply</t>
  </si>
  <si>
    <t xml:space="preserve">Reported Difference </t>
  </si>
  <si>
    <t>PELUNASAN</t>
  </si>
  <si>
    <t>Saldo per klien</t>
  </si>
  <si>
    <t xml:space="preserve">Retur dan Penerimaan kas per 31 Des </t>
  </si>
  <si>
    <t>why pelunasan lebih gede dari saldo yang seharusnya?</t>
  </si>
  <si>
    <t>perbedaan karena ada retur penjualan dan pelunasan piutang</t>
  </si>
  <si>
    <t>Diff</t>
  </si>
  <si>
    <t>EE</t>
  </si>
  <si>
    <t>Kami telah melakukan audit terhadap asersi manajemen pada akun-akun pendapatan. Auditor menilai bahwa akun pendapatan</t>
  </si>
  <si>
    <t>telah disajikan secara wajar dan sesuai dengan GAAP</t>
  </si>
  <si>
    <r>
      <t xml:space="preserve">Syarat pengiriman barang adalah </t>
    </r>
    <r>
      <rPr>
        <b/>
        <sz val="11"/>
        <color theme="1"/>
        <rFont val="Aptos Narrow"/>
        <family val="2"/>
        <scheme val="minor"/>
      </rPr>
      <t>FOB Destination Point</t>
    </r>
    <r>
      <rPr>
        <sz val="11"/>
        <color theme="1"/>
        <rFont val="Aptos Narrow"/>
        <family val="2"/>
        <scheme val="minor"/>
      </rPr>
      <t xml:space="preserve">, penjualan dicatat (Pendapatan diakui) </t>
    </r>
  </si>
  <si>
    <t>LS A3.1</t>
  </si>
  <si>
    <t xml:space="preserve">Modal Awal Tahun </t>
  </si>
  <si>
    <t>PT. PETA</t>
  </si>
  <si>
    <t>LEAD SCHEDULE</t>
  </si>
  <si>
    <t>WORKING TRIAL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</si>
</sst>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FF0000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164" fontId="0" fillId="0" borderId="0" xfId="1" applyNumberFormat="1" applyFont="1"/>
    <xf numFmtId="164" fontId="0" fillId="0" borderId="1" xfId="1" applyNumberFormat="1" applyFont="1" applyBorder="1"/>
    <xf numFmtId="164" fontId="0" fillId="0" borderId="0" xfId="1" applyNumberFormat="1" applyFont="1" applyBorder="1"/>
    <xf numFmtId="164" fontId="2" fillId="0" borderId="0" xfId="1" applyNumberFormat="1" applyFont="1"/>
    <xf numFmtId="0" fontId="2" fillId="0" borderId="0" xfId="1" applyNumberFormat="1" applyFont="1" applyAlignment="1">
      <alignment horizontal="center"/>
    </xf>
    <xf numFmtId="164" fontId="3" fillId="0" borderId="0" xfId="1" applyNumberFormat="1" applyFont="1"/>
    <xf numFmtId="2" fontId="3" fillId="0" borderId="0" xfId="1" applyNumberFormat="1" applyFont="1"/>
    <xf numFmtId="9" fontId="0" fillId="0" borderId="0" xfId="2" applyFont="1"/>
    <xf numFmtId="10" fontId="0" fillId="0" borderId="0" xfId="2" applyNumberFormat="1" applyFont="1" applyAlignment="1">
      <alignment horizontal="center"/>
    </xf>
    <xf numFmtId="10" fontId="0" fillId="0" borderId="0" xfId="2" applyNumberFormat="1" applyFont="1"/>
    <xf numFmtId="10" fontId="2" fillId="0" borderId="0" xfId="2" applyNumberFormat="1" applyFont="1"/>
    <xf numFmtId="0" fontId="0" fillId="0" borderId="0" xfId="1" applyNumberFormat="1" applyFont="1" applyAlignment="1">
      <alignment horizontal="center" vertical="center"/>
    </xf>
    <xf numFmtId="0" fontId="3" fillId="0" borderId="0" xfId="0" applyFont="1"/>
    <xf numFmtId="0" fontId="0" fillId="0" borderId="2" xfId="0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0" fillId="0" borderId="2" xfId="1" applyNumberFormat="1" applyFont="1" applyBorder="1"/>
    <xf numFmtId="164" fontId="2" fillId="0" borderId="2" xfId="1" applyNumberFormat="1" applyFont="1" applyBorder="1"/>
    <xf numFmtId="164" fontId="2" fillId="0" borderId="2" xfId="0" applyNumberFormat="1" applyFont="1" applyBorder="1"/>
    <xf numFmtId="2" fontId="3" fillId="0" borderId="2" xfId="1" applyNumberFormat="1" applyFont="1" applyBorder="1"/>
    <xf numFmtId="2" fontId="3" fillId="0" borderId="2" xfId="0" applyNumberFormat="1" applyFont="1" applyBorder="1"/>
    <xf numFmtId="9" fontId="2" fillId="0" borderId="2" xfId="2" applyFont="1" applyBorder="1"/>
    <xf numFmtId="9" fontId="2" fillId="0" borderId="2" xfId="2" applyFont="1" applyBorder="1" applyAlignment="1">
      <alignment horizontal="center"/>
    </xf>
    <xf numFmtId="9" fontId="0" fillId="0" borderId="2" xfId="2" applyFont="1" applyBorder="1"/>
    <xf numFmtId="9" fontId="2" fillId="2" borderId="2" xfId="2" applyFont="1" applyFill="1" applyBorder="1" applyAlignment="1">
      <alignment horizontal="center"/>
    </xf>
    <xf numFmtId="9" fontId="2" fillId="2" borderId="2" xfId="2" quotePrefix="1" applyFont="1" applyFill="1" applyBorder="1" applyAlignment="1">
      <alignment horizontal="center"/>
    </xf>
    <xf numFmtId="10" fontId="0" fillId="0" borderId="2" xfId="2" applyNumberFormat="1" applyFont="1" applyBorder="1"/>
    <xf numFmtId="0" fontId="2" fillId="3" borderId="2" xfId="0" applyFont="1" applyFill="1" applyBorder="1" applyAlignment="1">
      <alignment horizontal="center" vertical="center"/>
    </xf>
    <xf numFmtId="10" fontId="2" fillId="3" borderId="2" xfId="2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3" borderId="2" xfId="0" quotePrefix="1" applyFont="1" applyFill="1" applyBorder="1" applyAlignment="1">
      <alignment horizontal="center"/>
    </xf>
    <xf numFmtId="164" fontId="0" fillId="0" borderId="2" xfId="0" applyNumberFormat="1" applyBorder="1"/>
    <xf numFmtId="0" fontId="4" fillId="0" borderId="2" xfId="0" applyFont="1" applyBorder="1"/>
    <xf numFmtId="0" fontId="4" fillId="0" borderId="0" xfId="0" applyFont="1"/>
    <xf numFmtId="0" fontId="3" fillId="0" borderId="2" xfId="0" applyFont="1" applyBorder="1"/>
    <xf numFmtId="10" fontId="3" fillId="0" borderId="2" xfId="2" applyNumberFormat="1" applyFont="1" applyBorder="1"/>
    <xf numFmtId="0" fontId="5" fillId="0" borderId="2" xfId="0" applyFont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2" fontId="3" fillId="0" borderId="0" xfId="0" applyNumberFormat="1" applyFont="1"/>
    <xf numFmtId="0" fontId="0" fillId="0" borderId="2" xfId="0" applyBorder="1" applyAlignment="1">
      <alignment vertical="center" wrapText="1"/>
    </xf>
    <xf numFmtId="0" fontId="0" fillId="3" borderId="2" xfId="0" applyFill="1" applyBorder="1"/>
    <xf numFmtId="0" fontId="2" fillId="3" borderId="2" xfId="0" applyFont="1" applyFill="1" applyBorder="1"/>
    <xf numFmtId="2" fontId="3" fillId="0" borderId="3" xfId="1" applyNumberFormat="1" applyFont="1" applyFill="1" applyBorder="1"/>
    <xf numFmtId="9" fontId="2" fillId="3" borderId="2" xfId="2" applyFont="1" applyFill="1" applyBorder="1" applyAlignment="1">
      <alignment horizontal="center" vertical="center"/>
    </xf>
    <xf numFmtId="0" fontId="2" fillId="3" borderId="2" xfId="0" quotePrefix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/>
    <xf numFmtId="0" fontId="6" fillId="0" borderId="2" xfId="0" applyFont="1" applyBorder="1"/>
    <xf numFmtId="0" fontId="0" fillId="4" borderId="0" xfId="0" applyFill="1"/>
    <xf numFmtId="0" fontId="0" fillId="4" borderId="1" xfId="0" applyFill="1" applyBorder="1"/>
    <xf numFmtId="0" fontId="6" fillId="4" borderId="1" xfId="0" applyFont="1" applyFill="1" applyBorder="1"/>
    <xf numFmtId="0" fontId="4" fillId="4" borderId="1" xfId="0" applyFont="1" applyFill="1" applyBorder="1"/>
    <xf numFmtId="164" fontId="0" fillId="4" borderId="0" xfId="1" applyNumberFormat="1" applyFont="1" applyFill="1"/>
    <xf numFmtId="164" fontId="4" fillId="0" borderId="2" xfId="1" applyNumberFormat="1" applyFont="1" applyBorder="1"/>
    <xf numFmtId="0" fontId="7" fillId="0" borderId="2" xfId="0" applyFont="1" applyBorder="1" applyAlignment="1">
      <alignment horizontal="center"/>
    </xf>
    <xf numFmtId="10" fontId="2" fillId="3" borderId="2" xfId="2" quotePrefix="1" applyNumberFormat="1" applyFont="1" applyFill="1" applyBorder="1" applyAlignment="1">
      <alignment horizontal="center" vertical="center"/>
    </xf>
    <xf numFmtId="164" fontId="0" fillId="0" borderId="0" xfId="0" applyNumberFormat="1"/>
    <xf numFmtId="43" fontId="0" fillId="0" borderId="2" xfId="1" applyFont="1" applyBorder="1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9" fontId="2" fillId="2" borderId="2" xfId="2" applyFont="1" applyFill="1" applyBorder="1" applyAlignment="1">
      <alignment horizontal="center" vertical="center"/>
    </xf>
    <xf numFmtId="9" fontId="2" fillId="2" borderId="2" xfId="2" applyFont="1" applyFill="1" applyBorder="1" applyAlignment="1">
      <alignment horizontal="center"/>
    </xf>
    <xf numFmtId="9" fontId="2" fillId="3" borderId="2" xfId="2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9703C-AC4B-400A-ACF2-2071AA007A09}">
  <dimension ref="A1:G32"/>
  <sheetViews>
    <sheetView zoomScale="90" zoomScaleNormal="90" workbookViewId="0">
      <selection activeCell="J30" sqref="J30"/>
    </sheetView>
  </sheetViews>
  <sheetFormatPr defaultRowHeight="14.4" x14ac:dyDescent="0.3"/>
  <cols>
    <col min="1" max="1" width="34.21875" style="1" customWidth="1"/>
    <col min="2" max="2" width="17.21875" style="1" customWidth="1"/>
    <col min="3" max="3" width="2.109375" style="1" customWidth="1"/>
    <col min="4" max="4" width="16.77734375" style="1" customWidth="1"/>
    <col min="5" max="5" width="2.6640625" style="1" customWidth="1"/>
    <col min="6" max="6" width="13.33203125" style="1" bestFit="1" customWidth="1"/>
    <col min="7" max="7" width="13.88671875" style="10" bestFit="1" customWidth="1"/>
    <col min="8" max="16384" width="8.88671875" style="1"/>
  </cols>
  <sheetData>
    <row r="1" spans="1:7" x14ac:dyDescent="0.3">
      <c r="A1" s="4" t="s">
        <v>0</v>
      </c>
      <c r="B1" s="5">
        <v>2011</v>
      </c>
      <c r="C1" s="5"/>
      <c r="D1" s="5">
        <v>2012</v>
      </c>
      <c r="F1" s="1" t="s">
        <v>33</v>
      </c>
      <c r="G1" s="9" t="s">
        <v>32</v>
      </c>
    </row>
    <row r="2" spans="1:7" x14ac:dyDescent="0.3">
      <c r="A2" s="1" t="s">
        <v>1</v>
      </c>
    </row>
    <row r="3" spans="1:7" x14ac:dyDescent="0.3">
      <c r="A3" s="1" t="s">
        <v>2</v>
      </c>
      <c r="B3" s="1">
        <v>486945350</v>
      </c>
      <c r="D3" s="1">
        <v>467920775</v>
      </c>
      <c r="F3" s="1">
        <f>D3-B3</f>
        <v>-19024575</v>
      </c>
      <c r="G3" s="10">
        <f>F3/B3</f>
        <v>-3.9069219985363862E-2</v>
      </c>
    </row>
    <row r="4" spans="1:7" x14ac:dyDescent="0.3">
      <c r="A4" s="1" t="s">
        <v>3</v>
      </c>
      <c r="B4" s="1">
        <v>849792298</v>
      </c>
      <c r="D4" s="1">
        <v>898725250</v>
      </c>
      <c r="F4" s="1">
        <f t="shared" ref="F4:F31" si="0">D4-B4</f>
        <v>48932952</v>
      </c>
      <c r="G4" s="10">
        <f t="shared" ref="G4:G31" si="1">F4/B4</f>
        <v>5.7582249351005532E-2</v>
      </c>
    </row>
    <row r="5" spans="1:7" x14ac:dyDescent="0.3">
      <c r="A5" s="1" t="s">
        <v>4</v>
      </c>
      <c r="B5" s="1">
        <v>29426195</v>
      </c>
      <c r="D5" s="1">
        <v>14940000</v>
      </c>
      <c r="F5" s="1">
        <f t="shared" si="0"/>
        <v>-14486195</v>
      </c>
      <c r="G5" s="10">
        <f t="shared" si="1"/>
        <v>-0.49228909819975025</v>
      </c>
    </row>
    <row r="6" spans="1:7" x14ac:dyDescent="0.3">
      <c r="A6" s="1" t="s">
        <v>5</v>
      </c>
      <c r="B6" s="1">
        <v>1136000000</v>
      </c>
      <c r="D6" s="1">
        <v>1182050000</v>
      </c>
      <c r="F6" s="1">
        <f t="shared" si="0"/>
        <v>46050000</v>
      </c>
      <c r="G6" s="10">
        <f t="shared" si="1"/>
        <v>4.0536971830985917E-2</v>
      </c>
    </row>
    <row r="7" spans="1:7" x14ac:dyDescent="0.3">
      <c r="A7" s="1" t="s">
        <v>6</v>
      </c>
      <c r="B7" s="1">
        <v>0</v>
      </c>
      <c r="D7" s="1">
        <v>23000000</v>
      </c>
      <c r="F7" s="1">
        <f t="shared" si="0"/>
        <v>23000000</v>
      </c>
      <c r="G7" s="10">
        <v>1</v>
      </c>
    </row>
    <row r="8" spans="1:7" x14ac:dyDescent="0.3">
      <c r="A8" s="1" t="s">
        <v>7</v>
      </c>
      <c r="B8" s="1">
        <v>7500000</v>
      </c>
      <c r="D8" s="1">
        <v>5917500</v>
      </c>
      <c r="F8" s="1">
        <f t="shared" si="0"/>
        <v>-1582500</v>
      </c>
      <c r="G8" s="10">
        <f t="shared" si="1"/>
        <v>-0.21099999999999999</v>
      </c>
    </row>
    <row r="9" spans="1:7" x14ac:dyDescent="0.3">
      <c r="A9" s="1" t="s">
        <v>8</v>
      </c>
      <c r="B9" s="1">
        <f>SUM(B3:B8)</f>
        <v>2509663843</v>
      </c>
      <c r="D9" s="1">
        <f>SUM(D3:D8)</f>
        <v>2592553525</v>
      </c>
      <c r="F9" s="1">
        <f t="shared" si="0"/>
        <v>82889682</v>
      </c>
      <c r="G9" s="10">
        <f t="shared" si="1"/>
        <v>3.3028201060152897E-2</v>
      </c>
    </row>
    <row r="10" spans="1:7" x14ac:dyDescent="0.3">
      <c r="A10" s="1" t="s">
        <v>9</v>
      </c>
    </row>
    <row r="11" spans="1:7" x14ac:dyDescent="0.3">
      <c r="A11" s="1" t="s">
        <v>10</v>
      </c>
      <c r="B11" s="1">
        <v>257500000</v>
      </c>
      <c r="D11" s="1">
        <v>343750000</v>
      </c>
      <c r="F11" s="1">
        <f t="shared" si="0"/>
        <v>86250000</v>
      </c>
      <c r="G11" s="10">
        <f t="shared" si="1"/>
        <v>0.33495145631067963</v>
      </c>
    </row>
    <row r="12" spans="1:7" x14ac:dyDescent="0.3">
      <c r="A12" s="1" t="s">
        <v>11</v>
      </c>
    </row>
    <row r="13" spans="1:7" x14ac:dyDescent="0.3">
      <c r="A13" s="1" t="s">
        <v>12</v>
      </c>
      <c r="B13" s="1">
        <v>1733000000</v>
      </c>
      <c r="D13" s="1">
        <v>1752000000</v>
      </c>
      <c r="F13" s="1">
        <f t="shared" si="0"/>
        <v>19000000</v>
      </c>
      <c r="G13" s="10">
        <f t="shared" si="1"/>
        <v>1.0963646855164455E-2</v>
      </c>
    </row>
    <row r="14" spans="1:7" x14ac:dyDescent="0.3">
      <c r="A14" s="1" t="s">
        <v>13</v>
      </c>
      <c r="B14" s="2">
        <v>-181999900</v>
      </c>
      <c r="C14" s="3"/>
      <c r="D14" s="2">
        <v>-266925300</v>
      </c>
      <c r="F14" s="1">
        <f t="shared" si="0"/>
        <v>-84925400</v>
      </c>
      <c r="G14" s="10">
        <f t="shared" si="1"/>
        <v>0.46662333330952377</v>
      </c>
    </row>
    <row r="15" spans="1:7" x14ac:dyDescent="0.3">
      <c r="A15" s="1" t="s">
        <v>14</v>
      </c>
      <c r="B15" s="1">
        <f>B13+B14</f>
        <v>1551000100</v>
      </c>
      <c r="D15" s="1">
        <f>D13+D14</f>
        <v>1485074700</v>
      </c>
      <c r="F15" s="1">
        <f t="shared" si="0"/>
        <v>-65925400</v>
      </c>
      <c r="G15" s="10">
        <f t="shared" si="1"/>
        <v>-4.2505090747576357E-2</v>
      </c>
    </row>
    <row r="16" spans="1:7" x14ac:dyDescent="0.3">
      <c r="A16" s="1" t="s">
        <v>15</v>
      </c>
      <c r="B16" s="1">
        <f>B11+B15</f>
        <v>1808500100</v>
      </c>
      <c r="D16" s="1">
        <f>D11+D15</f>
        <v>1828824700</v>
      </c>
      <c r="F16" s="1">
        <f t="shared" si="0"/>
        <v>20324600</v>
      </c>
      <c r="G16" s="10">
        <f t="shared" si="1"/>
        <v>1.1238373721958876E-2</v>
      </c>
    </row>
    <row r="17" spans="1:7" s="4" customFormat="1" x14ac:dyDescent="0.3">
      <c r="A17" s="4" t="s">
        <v>16</v>
      </c>
      <c r="B17" s="4">
        <f>B9+B16</f>
        <v>4318163943</v>
      </c>
      <c r="D17" s="4">
        <f>D9+D16</f>
        <v>4421378225</v>
      </c>
      <c r="F17" s="4">
        <f t="shared" si="0"/>
        <v>103214282</v>
      </c>
      <c r="G17" s="11">
        <f t="shared" si="1"/>
        <v>2.3902353723118011E-2</v>
      </c>
    </row>
    <row r="18" spans="1:7" x14ac:dyDescent="0.3">
      <c r="A18" s="4" t="s">
        <v>17</v>
      </c>
    </row>
    <row r="19" spans="1:7" x14ac:dyDescent="0.3">
      <c r="A19" s="1" t="s">
        <v>18</v>
      </c>
    </row>
    <row r="20" spans="1:7" x14ac:dyDescent="0.3">
      <c r="A20" s="1" t="s">
        <v>19</v>
      </c>
    </row>
    <row r="21" spans="1:7" x14ac:dyDescent="0.3">
      <c r="A21" s="1" t="s">
        <v>20</v>
      </c>
      <c r="B21" s="1">
        <v>421259006</v>
      </c>
      <c r="D21" s="1">
        <v>287500000</v>
      </c>
      <c r="F21" s="1">
        <f t="shared" si="0"/>
        <v>-133759006</v>
      </c>
      <c r="G21" s="10">
        <f t="shared" si="1"/>
        <v>-0.31752200925052743</v>
      </c>
    </row>
    <row r="22" spans="1:7" x14ac:dyDescent="0.3">
      <c r="A22" s="1" t="s">
        <v>21</v>
      </c>
      <c r="B22" s="1">
        <v>14605913</v>
      </c>
      <c r="D22" s="1">
        <v>15688018</v>
      </c>
      <c r="F22" s="1">
        <f t="shared" si="0"/>
        <v>1082105</v>
      </c>
      <c r="G22" s="10">
        <f t="shared" si="1"/>
        <v>7.4086775677768307E-2</v>
      </c>
    </row>
    <row r="23" spans="1:7" x14ac:dyDescent="0.3">
      <c r="A23" s="1" t="s">
        <v>22</v>
      </c>
      <c r="B23" s="1">
        <v>32323038</v>
      </c>
      <c r="D23" s="1">
        <v>27063926</v>
      </c>
      <c r="F23" s="1">
        <f t="shared" si="0"/>
        <v>-5259112</v>
      </c>
      <c r="G23" s="10">
        <f t="shared" si="1"/>
        <v>-0.16270475566065293</v>
      </c>
    </row>
    <row r="24" spans="1:7" x14ac:dyDescent="0.3">
      <c r="A24" s="1" t="s">
        <v>23</v>
      </c>
      <c r="B24" s="1">
        <v>93000000</v>
      </c>
      <c r="D24" s="1">
        <v>62403400</v>
      </c>
      <c r="F24" s="1">
        <f t="shared" si="0"/>
        <v>-30596600</v>
      </c>
      <c r="G24" s="10">
        <f t="shared" si="1"/>
        <v>-0.32899569892473118</v>
      </c>
    </row>
    <row r="25" spans="1:7" x14ac:dyDescent="0.3">
      <c r="A25" s="1" t="s">
        <v>24</v>
      </c>
      <c r="B25" s="1">
        <f>SUM(B21:B24)</f>
        <v>561187957</v>
      </c>
      <c r="D25" s="1">
        <f>SUM(D21:D24)</f>
        <v>392655344</v>
      </c>
      <c r="F25" s="1">
        <f t="shared" si="0"/>
        <v>-168532613</v>
      </c>
      <c r="G25" s="10">
        <f t="shared" si="1"/>
        <v>-0.30031402295398868</v>
      </c>
    </row>
    <row r="26" spans="1:7" x14ac:dyDescent="0.3">
      <c r="A26" s="1" t="s">
        <v>25</v>
      </c>
    </row>
    <row r="27" spans="1:7" x14ac:dyDescent="0.3">
      <c r="A27" s="1" t="s">
        <v>26</v>
      </c>
    </row>
    <row r="28" spans="1:7" x14ac:dyDescent="0.3">
      <c r="A28" s="1" t="s">
        <v>27</v>
      </c>
      <c r="B28" s="1">
        <v>1000000000</v>
      </c>
      <c r="D28" s="1">
        <v>1000000000</v>
      </c>
      <c r="F28" s="1">
        <f t="shared" si="0"/>
        <v>0</v>
      </c>
      <c r="G28" s="10">
        <f t="shared" si="1"/>
        <v>0</v>
      </c>
    </row>
    <row r="29" spans="1:7" x14ac:dyDescent="0.3">
      <c r="A29" s="1" t="s">
        <v>28</v>
      </c>
      <c r="B29" s="1">
        <v>2756975986</v>
      </c>
      <c r="D29" s="1">
        <v>3028722881</v>
      </c>
      <c r="F29" s="1">
        <f t="shared" si="0"/>
        <v>271746895</v>
      </c>
      <c r="G29" s="10">
        <f t="shared" si="1"/>
        <v>9.8567015592423812E-2</v>
      </c>
    </row>
    <row r="30" spans="1:7" x14ac:dyDescent="0.3">
      <c r="A30" s="1" t="s">
        <v>29</v>
      </c>
      <c r="B30" s="1">
        <f>SUM(B28:B29)</f>
        <v>3756975986</v>
      </c>
      <c r="D30" s="1">
        <f>SUM(D28:D29)</f>
        <v>4028722881</v>
      </c>
      <c r="F30" s="1">
        <f t="shared" si="0"/>
        <v>271746895</v>
      </c>
      <c r="G30" s="10">
        <f t="shared" si="1"/>
        <v>7.2331283461123511E-2</v>
      </c>
    </row>
    <row r="31" spans="1:7" s="4" customFormat="1" x14ac:dyDescent="0.3">
      <c r="A31" s="4" t="s">
        <v>30</v>
      </c>
      <c r="B31" s="4">
        <f>B25+B26+B30</f>
        <v>4318163943</v>
      </c>
      <c r="D31" s="4">
        <f>D25+D26+D30</f>
        <v>4421378225</v>
      </c>
      <c r="F31" s="4">
        <f t="shared" si="0"/>
        <v>103214282</v>
      </c>
      <c r="G31" s="11">
        <f t="shared" si="1"/>
        <v>2.3902353723118011E-2</v>
      </c>
    </row>
    <row r="32" spans="1:7" x14ac:dyDescent="0.3">
      <c r="A32" s="6" t="s">
        <v>31</v>
      </c>
      <c r="B32" s="7">
        <f>B17-B31</f>
        <v>0</v>
      </c>
      <c r="C32" s="7"/>
      <c r="D32" s="7">
        <f>D17-D31</f>
        <v>0</v>
      </c>
    </row>
  </sheetData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FAABE-10B3-41EC-8830-6ADA337FB910}">
  <dimension ref="A1:G14"/>
  <sheetViews>
    <sheetView workbookViewId="0">
      <selection activeCell="L5" sqref="L5"/>
    </sheetView>
  </sheetViews>
  <sheetFormatPr defaultRowHeight="14.4" x14ac:dyDescent="0.3"/>
  <cols>
    <col min="1" max="1" width="35.21875" style="1" bestFit="1" customWidth="1"/>
    <col min="2" max="2" width="14.109375" style="1" bestFit="1" customWidth="1"/>
    <col min="3" max="3" width="2.21875" style="1" customWidth="1"/>
    <col min="4" max="4" width="14.109375" style="1" bestFit="1" customWidth="1"/>
    <col min="5" max="5" width="1.33203125" style="1" customWidth="1"/>
    <col min="6" max="6" width="12.44140625" style="1" bestFit="1" customWidth="1"/>
    <col min="7" max="7" width="11.44140625" style="10" bestFit="1" customWidth="1"/>
    <col min="8" max="16384" width="8.88671875" style="1"/>
  </cols>
  <sheetData>
    <row r="1" spans="1:7" x14ac:dyDescent="0.3">
      <c r="A1" s="1" t="s">
        <v>34</v>
      </c>
      <c r="B1" s="12">
        <v>2011</v>
      </c>
      <c r="C1" s="12"/>
      <c r="D1" s="12">
        <v>2012</v>
      </c>
      <c r="F1" s="1" t="s">
        <v>48</v>
      </c>
      <c r="G1" s="10" t="s">
        <v>49</v>
      </c>
    </row>
    <row r="2" spans="1:7" x14ac:dyDescent="0.3">
      <c r="A2" s="1" t="s">
        <v>35</v>
      </c>
      <c r="B2" s="1">
        <v>5721597850</v>
      </c>
      <c r="D2" s="1">
        <v>5480859000</v>
      </c>
      <c r="F2" s="1">
        <f>D2-B2</f>
        <v>-240738850</v>
      </c>
      <c r="G2" s="10">
        <f>F2/B2</f>
        <v>-4.2075457994657908E-2</v>
      </c>
    </row>
    <row r="3" spans="1:7" x14ac:dyDescent="0.3">
      <c r="A3" s="1" t="s">
        <v>36</v>
      </c>
      <c r="B3" s="1">
        <v>4377276195</v>
      </c>
      <c r="D3" s="1">
        <v>4422500000</v>
      </c>
      <c r="F3" s="1">
        <f t="shared" ref="F3:F14" si="0">D3-B3</f>
        <v>45223805</v>
      </c>
      <c r="G3" s="10">
        <f t="shared" ref="G3:G14" si="1">F3/B3</f>
        <v>1.0331494515163899E-2</v>
      </c>
    </row>
    <row r="4" spans="1:7" x14ac:dyDescent="0.3">
      <c r="A4" s="1" t="s">
        <v>37</v>
      </c>
      <c r="B4" s="1">
        <f>B2-B3</f>
        <v>1344321655</v>
      </c>
      <c r="D4" s="1">
        <f>D2-D3</f>
        <v>1058359000</v>
      </c>
      <c r="F4" s="1">
        <f t="shared" si="0"/>
        <v>-285962655</v>
      </c>
      <c r="G4" s="10">
        <f t="shared" si="1"/>
        <v>-0.21271892328476996</v>
      </c>
    </row>
    <row r="5" spans="1:7" x14ac:dyDescent="0.3">
      <c r="A5" s="1" t="s">
        <v>38</v>
      </c>
      <c r="B5" s="1">
        <v>691642174</v>
      </c>
      <c r="D5" s="1">
        <v>771313104</v>
      </c>
      <c r="F5" s="1">
        <f t="shared" si="0"/>
        <v>79670930</v>
      </c>
      <c r="G5" s="10">
        <f t="shared" si="1"/>
        <v>0.11519096578399222</v>
      </c>
    </row>
    <row r="6" spans="1:7" x14ac:dyDescent="0.3">
      <c r="A6" s="1" t="s">
        <v>39</v>
      </c>
      <c r="B6" s="1">
        <f>B4-B5</f>
        <v>652679481</v>
      </c>
      <c r="D6" s="1">
        <f>D4-D5</f>
        <v>287045896</v>
      </c>
      <c r="F6" s="1">
        <f t="shared" si="0"/>
        <v>-365633585</v>
      </c>
      <c r="G6" s="10">
        <f t="shared" si="1"/>
        <v>-0.56020389125730763</v>
      </c>
    </row>
    <row r="7" spans="1:7" x14ac:dyDescent="0.3">
      <c r="A7" s="1" t="s">
        <v>40</v>
      </c>
      <c r="F7" s="1">
        <f t="shared" si="0"/>
        <v>0</v>
      </c>
    </row>
    <row r="8" spans="1:7" x14ac:dyDescent="0.3">
      <c r="A8" s="1" t="s">
        <v>41</v>
      </c>
      <c r="B8" s="1">
        <v>-1300600</v>
      </c>
      <c r="D8" s="1">
        <v>0</v>
      </c>
      <c r="F8" s="1">
        <f t="shared" si="0"/>
        <v>1300600</v>
      </c>
      <c r="G8" s="10">
        <f t="shared" si="1"/>
        <v>-1</v>
      </c>
    </row>
    <row r="9" spans="1:7" x14ac:dyDescent="0.3">
      <c r="A9" s="1" t="s">
        <v>42</v>
      </c>
      <c r="B9" s="1">
        <v>8654500</v>
      </c>
      <c r="D9" s="1">
        <v>29133025</v>
      </c>
      <c r="F9" s="1">
        <f t="shared" si="0"/>
        <v>20478525</v>
      </c>
      <c r="G9" s="10">
        <f t="shared" si="1"/>
        <v>2.3662285516205444</v>
      </c>
    </row>
    <row r="10" spans="1:7" x14ac:dyDescent="0.3">
      <c r="A10" s="1" t="s">
        <v>43</v>
      </c>
      <c r="B10" s="1">
        <v>-1864000</v>
      </c>
      <c r="D10" s="1">
        <v>0</v>
      </c>
      <c r="F10" s="1">
        <f t="shared" si="0"/>
        <v>1864000</v>
      </c>
      <c r="G10" s="10">
        <f t="shared" si="1"/>
        <v>-1</v>
      </c>
    </row>
    <row r="11" spans="1:7" x14ac:dyDescent="0.3">
      <c r="A11" s="1" t="s">
        <v>44</v>
      </c>
      <c r="B11" s="1">
        <f>SUM(B8:B10)</f>
        <v>5489900</v>
      </c>
      <c r="D11" s="1">
        <f>SUM(D8:D10)</f>
        <v>29133025</v>
      </c>
      <c r="F11" s="1">
        <f t="shared" si="0"/>
        <v>23643125</v>
      </c>
      <c r="G11" s="10">
        <f t="shared" si="1"/>
        <v>4.3066585912311703</v>
      </c>
    </row>
    <row r="12" spans="1:7" x14ac:dyDescent="0.3">
      <c r="A12" s="1" t="s">
        <v>45</v>
      </c>
      <c r="B12" s="1">
        <f>B6+B11</f>
        <v>658169381</v>
      </c>
      <c r="D12" s="1">
        <f>D6+D11</f>
        <v>316178921</v>
      </c>
      <c r="F12" s="1">
        <f t="shared" si="0"/>
        <v>-341990460</v>
      </c>
      <c r="G12" s="10">
        <f t="shared" si="1"/>
        <v>-0.51960858385783826</v>
      </c>
    </row>
    <row r="13" spans="1:7" x14ac:dyDescent="0.3">
      <c r="A13" s="1" t="s">
        <v>46</v>
      </c>
      <c r="B13" s="1">
        <v>93993814</v>
      </c>
      <c r="D13" s="1">
        <v>44432026</v>
      </c>
      <c r="F13" s="1">
        <f t="shared" si="0"/>
        <v>-49561788</v>
      </c>
      <c r="G13" s="10">
        <f t="shared" si="1"/>
        <v>-0.52728776385220411</v>
      </c>
    </row>
    <row r="14" spans="1:7" x14ac:dyDescent="0.3">
      <c r="A14" s="1" t="s">
        <v>47</v>
      </c>
      <c r="B14" s="1">
        <f>B12-B13</f>
        <v>564175567</v>
      </c>
      <c r="D14" s="1">
        <f>D12-D13</f>
        <v>271746895</v>
      </c>
      <c r="F14" s="1">
        <f t="shared" si="0"/>
        <v>-292428672</v>
      </c>
      <c r="G14" s="10">
        <f t="shared" si="1"/>
        <v>-0.51832920300853791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4C8BD-2133-44AE-85F9-41B4E9C14742}">
  <dimension ref="A1:C5"/>
  <sheetViews>
    <sheetView workbookViewId="0">
      <selection activeCell="C2" sqref="C2:C4"/>
    </sheetView>
  </sheetViews>
  <sheetFormatPr defaultRowHeight="14.4" x14ac:dyDescent="0.3"/>
  <cols>
    <col min="1" max="1" width="23.21875" bestFit="1" customWidth="1"/>
    <col min="2" max="3" width="14.109375" bestFit="1" customWidth="1"/>
  </cols>
  <sheetData>
    <row r="1" spans="1:3" x14ac:dyDescent="0.3">
      <c r="B1">
        <v>2011</v>
      </c>
      <c r="C1">
        <v>2012</v>
      </c>
    </row>
    <row r="2" spans="1:3" x14ac:dyDescent="0.3">
      <c r="A2" t="s">
        <v>50</v>
      </c>
      <c r="B2" s="1">
        <v>2192800419</v>
      </c>
      <c r="C2" s="1">
        <v>2756975986</v>
      </c>
    </row>
    <row r="3" spans="1:3" x14ac:dyDescent="0.3">
      <c r="A3" t="s">
        <v>51</v>
      </c>
      <c r="B3" s="1">
        <v>564175567</v>
      </c>
      <c r="C3" s="1">
        <v>271746895</v>
      </c>
    </row>
    <row r="4" spans="1:3" x14ac:dyDescent="0.3">
      <c r="A4" t="s">
        <v>52</v>
      </c>
      <c r="B4" s="1">
        <f>SUM(B2:B3)</f>
        <v>2756975986</v>
      </c>
      <c r="C4" s="1">
        <f>SUM(C2:C3)</f>
        <v>3028722881</v>
      </c>
    </row>
    <row r="5" spans="1:3" x14ac:dyDescent="0.3">
      <c r="A5" s="13" t="s">
        <v>53</v>
      </c>
      <c r="B5" s="7">
        <f>B4-BS!B29</f>
        <v>0</v>
      </c>
      <c r="C5" s="7">
        <f>C4-BS!D29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68398-F973-4CD8-A661-E4432374CA0A}">
  <dimension ref="A1:L58"/>
  <sheetViews>
    <sheetView topLeftCell="A13" workbookViewId="0">
      <selection activeCell="F13" sqref="F13"/>
    </sheetView>
  </sheetViews>
  <sheetFormatPr defaultRowHeight="14.4" x14ac:dyDescent="0.3"/>
  <cols>
    <col min="1" max="1" width="40.109375" customWidth="1"/>
    <col min="2" max="2" width="7.21875" customWidth="1"/>
    <col min="3" max="3" width="15.33203125" customWidth="1"/>
    <col min="4" max="4" width="18" customWidth="1"/>
    <col min="5" max="5" width="10.88671875" style="10" customWidth="1"/>
    <col min="6" max="6" width="43.77734375" customWidth="1"/>
    <col min="7" max="7" width="34.33203125" customWidth="1"/>
    <col min="8" max="8" width="15" customWidth="1"/>
    <col min="9" max="9" width="14.33203125" customWidth="1"/>
    <col min="10" max="11" width="14.88671875" customWidth="1"/>
    <col min="12" max="12" width="10.44140625" customWidth="1"/>
  </cols>
  <sheetData>
    <row r="1" spans="1:12" x14ac:dyDescent="0.3">
      <c r="A1" t="s">
        <v>72</v>
      </c>
      <c r="I1" s="15"/>
      <c r="J1" s="16" t="s">
        <v>84</v>
      </c>
      <c r="K1" s="16" t="s">
        <v>86</v>
      </c>
      <c r="L1" s="16" t="s">
        <v>83</v>
      </c>
    </row>
    <row r="2" spans="1:12" x14ac:dyDescent="0.3">
      <c r="A2" t="s">
        <v>73</v>
      </c>
      <c r="I2" s="14" t="s">
        <v>81</v>
      </c>
      <c r="J2" s="14"/>
      <c r="K2" s="14"/>
      <c r="L2" s="14"/>
    </row>
    <row r="3" spans="1:12" x14ac:dyDescent="0.3">
      <c r="I3" s="14" t="s">
        <v>82</v>
      </c>
      <c r="J3" s="14"/>
      <c r="K3" s="14"/>
      <c r="L3" s="14"/>
    </row>
    <row r="4" spans="1:12" x14ac:dyDescent="0.3">
      <c r="A4" t="s">
        <v>74</v>
      </c>
      <c r="B4" t="s">
        <v>236</v>
      </c>
      <c r="I4" s="14" t="s">
        <v>85</v>
      </c>
      <c r="J4" s="14"/>
      <c r="K4" s="14"/>
      <c r="L4" s="14"/>
    </row>
    <row r="5" spans="1:12" x14ac:dyDescent="0.3">
      <c r="A5" t="s">
        <v>75</v>
      </c>
      <c r="B5" t="s">
        <v>77</v>
      </c>
    </row>
    <row r="6" spans="1:12" x14ac:dyDescent="0.3">
      <c r="A6" t="s">
        <v>79</v>
      </c>
      <c r="B6" t="s">
        <v>78</v>
      </c>
    </row>
    <row r="8" spans="1:12" x14ac:dyDescent="0.3">
      <c r="A8" t="s">
        <v>80</v>
      </c>
      <c r="B8" t="s">
        <v>237</v>
      </c>
    </row>
    <row r="9" spans="1:12" ht="27.6" customHeight="1" x14ac:dyDescent="0.3">
      <c r="A9" s="60" t="s">
        <v>54</v>
      </c>
      <c r="B9" s="59" t="s">
        <v>55</v>
      </c>
      <c r="C9" s="59" t="s">
        <v>56</v>
      </c>
      <c r="D9" s="59" t="s">
        <v>57</v>
      </c>
      <c r="E9" s="29" t="s">
        <v>114</v>
      </c>
      <c r="F9" s="60" t="s">
        <v>58</v>
      </c>
      <c r="G9" s="60"/>
      <c r="H9" s="59" t="s">
        <v>56</v>
      </c>
    </row>
    <row r="10" spans="1:12" ht="28.8" customHeight="1" x14ac:dyDescent="0.3">
      <c r="A10" s="60"/>
      <c r="B10" s="59" t="s">
        <v>63</v>
      </c>
      <c r="C10" s="45" t="s">
        <v>62</v>
      </c>
      <c r="D10" s="45" t="s">
        <v>61</v>
      </c>
      <c r="E10" s="56"/>
      <c r="F10" s="59" t="s">
        <v>59</v>
      </c>
      <c r="G10" s="59" t="s">
        <v>60</v>
      </c>
      <c r="H10" s="45" t="s">
        <v>61</v>
      </c>
    </row>
    <row r="11" spans="1:12" ht="18" x14ac:dyDescent="0.35">
      <c r="A11" s="37" t="s">
        <v>64</v>
      </c>
      <c r="B11" s="14"/>
      <c r="C11" s="14"/>
      <c r="D11" s="14"/>
      <c r="E11" s="27"/>
      <c r="F11" s="17"/>
      <c r="G11" s="17"/>
      <c r="H11" s="14"/>
    </row>
    <row r="12" spans="1:12" x14ac:dyDescent="0.3">
      <c r="A12" s="14" t="s">
        <v>65</v>
      </c>
      <c r="B12" s="14"/>
      <c r="C12" s="14"/>
      <c r="D12" s="14"/>
      <c r="E12" s="27"/>
      <c r="F12" s="17"/>
      <c r="G12" s="17"/>
      <c r="H12" s="14"/>
    </row>
    <row r="13" spans="1:12" x14ac:dyDescent="0.3">
      <c r="A13" s="17" t="s">
        <v>2</v>
      </c>
      <c r="B13" s="14"/>
      <c r="C13" s="17">
        <v>486945350</v>
      </c>
      <c r="D13" s="17">
        <v>467920775</v>
      </c>
      <c r="E13" s="27">
        <f>(D13-C13)/C13</f>
        <v>-3.9069219985363862E-2</v>
      </c>
      <c r="F13" s="17"/>
      <c r="G13" s="17"/>
      <c r="H13" s="32"/>
    </row>
    <row r="14" spans="1:12" x14ac:dyDescent="0.3">
      <c r="A14" s="17" t="s">
        <v>3</v>
      </c>
      <c r="B14" s="14" t="s">
        <v>218</v>
      </c>
      <c r="C14" s="17">
        <v>849792298</v>
      </c>
      <c r="D14" s="17">
        <v>898725250</v>
      </c>
      <c r="E14" s="27">
        <f t="shared" ref="E14:E41" si="0">(D14-C14)/C14</f>
        <v>5.7582249351005532E-2</v>
      </c>
      <c r="F14" s="17"/>
      <c r="G14" s="17">
        <f>E!F13</f>
        <v>207720000</v>
      </c>
      <c r="H14" s="32">
        <f>D14-G14</f>
        <v>691005250</v>
      </c>
    </row>
    <row r="15" spans="1:12" x14ac:dyDescent="0.3">
      <c r="A15" s="17" t="s">
        <v>4</v>
      </c>
      <c r="B15" s="14"/>
      <c r="C15" s="17">
        <v>29426195</v>
      </c>
      <c r="D15" s="17">
        <v>14940000</v>
      </c>
      <c r="E15" s="27">
        <f t="shared" si="0"/>
        <v>-0.49228909819975025</v>
      </c>
      <c r="F15" s="17"/>
      <c r="G15" s="17"/>
      <c r="H15" s="14"/>
    </row>
    <row r="16" spans="1:12" x14ac:dyDescent="0.3">
      <c r="A16" s="17" t="s">
        <v>5</v>
      </c>
      <c r="B16" s="14"/>
      <c r="C16" s="17">
        <v>1136000000</v>
      </c>
      <c r="D16" s="17">
        <v>1182050000</v>
      </c>
      <c r="E16" s="27">
        <f t="shared" si="0"/>
        <v>4.0536971830985917E-2</v>
      </c>
      <c r="F16" s="17"/>
      <c r="G16" s="17"/>
      <c r="H16" s="14"/>
    </row>
    <row r="17" spans="1:8" x14ac:dyDescent="0.3">
      <c r="A17" s="17" t="s">
        <v>6</v>
      </c>
      <c r="B17" s="14"/>
      <c r="C17" s="17">
        <v>0</v>
      </c>
      <c r="D17" s="17">
        <v>23000000</v>
      </c>
      <c r="E17" s="27">
        <v>1</v>
      </c>
      <c r="F17" s="17"/>
      <c r="G17" s="17"/>
      <c r="H17" s="14"/>
    </row>
    <row r="18" spans="1:8" x14ac:dyDescent="0.3">
      <c r="A18" s="17" t="s">
        <v>7</v>
      </c>
      <c r="B18" s="14"/>
      <c r="C18" s="17">
        <v>7500000</v>
      </c>
      <c r="D18" s="17">
        <v>5917500</v>
      </c>
      <c r="E18" s="27">
        <f t="shared" si="0"/>
        <v>-0.21099999999999999</v>
      </c>
      <c r="F18" s="17"/>
      <c r="G18" s="17"/>
      <c r="H18" s="14"/>
    </row>
    <row r="19" spans="1:8" x14ac:dyDescent="0.3">
      <c r="A19" s="17" t="s">
        <v>66</v>
      </c>
      <c r="B19" s="14"/>
      <c r="C19" s="17">
        <f>SUM(C13:C18)</f>
        <v>2509663843</v>
      </c>
      <c r="D19" s="17">
        <f>SUM(D13:D18)</f>
        <v>2592553525</v>
      </c>
      <c r="E19" s="27">
        <f t="shared" si="0"/>
        <v>3.3028201060152897E-2</v>
      </c>
      <c r="F19" s="17"/>
      <c r="G19" s="17"/>
      <c r="H19" s="14"/>
    </row>
    <row r="20" spans="1:8" x14ac:dyDescent="0.3">
      <c r="A20" s="17" t="s">
        <v>67</v>
      </c>
      <c r="B20" s="14"/>
      <c r="C20" s="14"/>
      <c r="D20" s="14"/>
      <c r="E20" s="27"/>
      <c r="F20" s="17"/>
      <c r="G20" s="17"/>
      <c r="H20" s="14"/>
    </row>
    <row r="21" spans="1:8" x14ac:dyDescent="0.3">
      <c r="A21" s="17" t="s">
        <v>10</v>
      </c>
      <c r="B21" s="14"/>
      <c r="C21" s="17">
        <v>257500000</v>
      </c>
      <c r="D21" s="17">
        <v>343750000</v>
      </c>
      <c r="E21" s="27">
        <f t="shared" si="0"/>
        <v>0.33495145631067963</v>
      </c>
      <c r="F21" s="17"/>
      <c r="G21" s="17"/>
      <c r="H21" s="14"/>
    </row>
    <row r="22" spans="1:8" x14ac:dyDescent="0.3">
      <c r="A22" s="17" t="s">
        <v>11</v>
      </c>
      <c r="B22" s="14"/>
      <c r="C22" s="17"/>
      <c r="D22" s="17"/>
      <c r="E22" s="27"/>
      <c r="F22" s="17"/>
      <c r="G22" s="17"/>
      <c r="H22" s="14"/>
    </row>
    <row r="23" spans="1:8" x14ac:dyDescent="0.3">
      <c r="A23" s="17" t="s">
        <v>68</v>
      </c>
      <c r="B23" s="14"/>
      <c r="C23" s="17">
        <v>1733000000</v>
      </c>
      <c r="D23" s="17">
        <v>1752000000</v>
      </c>
      <c r="E23" s="27">
        <f t="shared" si="0"/>
        <v>1.0963646855164455E-2</v>
      </c>
      <c r="F23" s="17"/>
      <c r="G23" s="17"/>
      <c r="H23" s="14"/>
    </row>
    <row r="24" spans="1:8" x14ac:dyDescent="0.3">
      <c r="A24" s="17" t="s">
        <v>13</v>
      </c>
      <c r="B24" s="14"/>
      <c r="C24" s="17">
        <v>-181999900</v>
      </c>
      <c r="D24" s="17">
        <v>-266925300</v>
      </c>
      <c r="E24" s="27">
        <f t="shared" si="0"/>
        <v>0.46662333330952377</v>
      </c>
      <c r="F24" s="17"/>
      <c r="G24" s="17"/>
      <c r="H24" s="14"/>
    </row>
    <row r="25" spans="1:8" x14ac:dyDescent="0.3">
      <c r="A25" s="17" t="s">
        <v>14</v>
      </c>
      <c r="B25" s="14"/>
      <c r="C25" s="17">
        <f>C23+C24</f>
        <v>1551000100</v>
      </c>
      <c r="D25" s="17">
        <f>D23+D24</f>
        <v>1485074700</v>
      </c>
      <c r="E25" s="27">
        <f t="shared" si="0"/>
        <v>-4.2505090747576357E-2</v>
      </c>
      <c r="F25" s="17"/>
      <c r="G25" s="17"/>
      <c r="H25" s="14"/>
    </row>
    <row r="26" spans="1:8" x14ac:dyDescent="0.3">
      <c r="A26" s="17" t="s">
        <v>69</v>
      </c>
      <c r="B26" s="14"/>
      <c r="C26" s="17">
        <f>C21+C25</f>
        <v>1808500100</v>
      </c>
      <c r="D26" s="17">
        <f>D21+D25</f>
        <v>1828824700</v>
      </c>
      <c r="E26" s="27">
        <f t="shared" si="0"/>
        <v>1.1238373721958876E-2</v>
      </c>
      <c r="F26" s="17"/>
      <c r="G26" s="17"/>
      <c r="H26" s="14"/>
    </row>
    <row r="27" spans="1:8" x14ac:dyDescent="0.3">
      <c r="A27" s="18" t="s">
        <v>70</v>
      </c>
      <c r="B27" s="14"/>
      <c r="C27" s="19">
        <f>C19+C26</f>
        <v>4318163943</v>
      </c>
      <c r="D27" s="18">
        <f>D19+D26</f>
        <v>4421378225</v>
      </c>
      <c r="E27" s="27">
        <f t="shared" si="0"/>
        <v>2.3902353723118011E-2</v>
      </c>
      <c r="F27" s="17"/>
      <c r="G27" s="17"/>
      <c r="H27" s="14"/>
    </row>
    <row r="28" spans="1:8" x14ac:dyDescent="0.3">
      <c r="A28" s="20" t="s">
        <v>71</v>
      </c>
      <c r="B28" s="14"/>
      <c r="C28" s="21">
        <f>C27-BS!B17</f>
        <v>0</v>
      </c>
      <c r="D28" s="14"/>
      <c r="E28" s="27"/>
      <c r="F28" s="17"/>
      <c r="G28" s="17"/>
      <c r="H28" s="14"/>
    </row>
    <row r="29" spans="1:8" ht="18" x14ac:dyDescent="0.35">
      <c r="A29" s="38" t="s">
        <v>17</v>
      </c>
      <c r="B29" s="14"/>
      <c r="C29" s="14"/>
      <c r="D29" s="14"/>
      <c r="E29" s="27"/>
      <c r="F29" s="17"/>
      <c r="G29" s="17"/>
      <c r="H29" s="14"/>
    </row>
    <row r="30" spans="1:8" x14ac:dyDescent="0.3">
      <c r="A30" s="14" t="s">
        <v>19</v>
      </c>
      <c r="B30" s="14"/>
      <c r="C30" s="14"/>
      <c r="D30" s="14"/>
      <c r="E30" s="27"/>
      <c r="F30" s="17"/>
      <c r="G30" s="17"/>
      <c r="H30" s="14"/>
    </row>
    <row r="31" spans="1:8" x14ac:dyDescent="0.3">
      <c r="A31" s="17" t="s">
        <v>20</v>
      </c>
      <c r="B31" s="14"/>
      <c r="C31" s="17">
        <v>421259006</v>
      </c>
      <c r="D31" s="17">
        <v>287500000</v>
      </c>
      <c r="E31" s="27">
        <f t="shared" si="0"/>
        <v>-0.31752200925052743</v>
      </c>
      <c r="F31" s="17"/>
      <c r="G31" s="17"/>
      <c r="H31" s="14"/>
    </row>
    <row r="32" spans="1:8" x14ac:dyDescent="0.3">
      <c r="A32" s="17" t="s">
        <v>21</v>
      </c>
      <c r="B32" s="14"/>
      <c r="C32" s="17">
        <v>14605913</v>
      </c>
      <c r="D32" s="17">
        <v>15688018</v>
      </c>
      <c r="E32" s="27">
        <f t="shared" si="0"/>
        <v>7.4086775677768307E-2</v>
      </c>
      <c r="F32" s="17"/>
      <c r="G32" s="17"/>
      <c r="H32" s="14"/>
    </row>
    <row r="33" spans="1:8" x14ac:dyDescent="0.3">
      <c r="A33" s="17" t="s">
        <v>22</v>
      </c>
      <c r="B33" s="14"/>
      <c r="C33" s="17">
        <v>32323038</v>
      </c>
      <c r="D33" s="17">
        <v>27063926</v>
      </c>
      <c r="E33" s="27">
        <f t="shared" si="0"/>
        <v>-0.16270475566065293</v>
      </c>
      <c r="F33" s="17"/>
      <c r="G33" s="17"/>
      <c r="H33" s="14"/>
    </row>
    <row r="34" spans="1:8" x14ac:dyDescent="0.3">
      <c r="A34" s="17" t="s">
        <v>23</v>
      </c>
      <c r="B34" s="14"/>
      <c r="C34" s="17">
        <v>93000000</v>
      </c>
      <c r="D34" s="17">
        <v>62403400</v>
      </c>
      <c r="E34" s="27">
        <f t="shared" si="0"/>
        <v>-0.32899569892473118</v>
      </c>
      <c r="F34" s="17"/>
      <c r="G34" s="17"/>
      <c r="H34" s="14"/>
    </row>
    <row r="35" spans="1:8" x14ac:dyDescent="0.3">
      <c r="A35" s="17" t="s">
        <v>24</v>
      </c>
      <c r="B35" s="14"/>
      <c r="C35" s="17">
        <f>SUM(C31:C34)</f>
        <v>561187957</v>
      </c>
      <c r="D35" s="17">
        <f>SUM(D31:D34)</f>
        <v>392655344</v>
      </c>
      <c r="E35" s="27">
        <f t="shared" si="0"/>
        <v>-0.30031402295398868</v>
      </c>
      <c r="F35" s="17"/>
      <c r="G35" s="17"/>
      <c r="H35" s="14"/>
    </row>
    <row r="36" spans="1:8" x14ac:dyDescent="0.3">
      <c r="A36" s="17" t="s">
        <v>25</v>
      </c>
      <c r="B36" s="14"/>
      <c r="C36" s="17"/>
      <c r="D36" s="14"/>
      <c r="E36" s="27"/>
      <c r="F36" s="17"/>
      <c r="G36" s="17"/>
      <c r="H36" s="14"/>
    </row>
    <row r="37" spans="1:8" x14ac:dyDescent="0.3">
      <c r="A37" s="17" t="s">
        <v>26</v>
      </c>
      <c r="B37" s="14"/>
      <c r="C37" s="17"/>
      <c r="D37" s="14"/>
      <c r="E37" s="27"/>
      <c r="F37" s="17"/>
      <c r="G37" s="17"/>
      <c r="H37" s="14"/>
    </row>
    <row r="38" spans="1:8" x14ac:dyDescent="0.3">
      <c r="A38" s="17" t="s">
        <v>27</v>
      </c>
      <c r="B38" s="14"/>
      <c r="C38" s="17">
        <v>1000000000</v>
      </c>
      <c r="D38" s="17">
        <v>1000000000</v>
      </c>
      <c r="E38" s="27">
        <f t="shared" si="0"/>
        <v>0</v>
      </c>
      <c r="F38" s="17"/>
      <c r="G38" s="17"/>
      <c r="H38" s="14"/>
    </row>
    <row r="39" spans="1:8" x14ac:dyDescent="0.3">
      <c r="A39" s="17" t="s">
        <v>28</v>
      </c>
      <c r="B39" s="14"/>
      <c r="C39" s="17">
        <v>2756975986</v>
      </c>
      <c r="D39" s="17">
        <v>3028722881</v>
      </c>
      <c r="E39" s="27">
        <f t="shared" si="0"/>
        <v>9.8567015592423812E-2</v>
      </c>
      <c r="F39" s="17"/>
      <c r="G39" s="17"/>
      <c r="H39" s="14"/>
    </row>
    <row r="40" spans="1:8" x14ac:dyDescent="0.3">
      <c r="A40" s="17" t="s">
        <v>29</v>
      </c>
      <c r="B40" s="14"/>
      <c r="C40" s="17">
        <f>SUM(C38:C39)</f>
        <v>3756975986</v>
      </c>
      <c r="D40" s="17">
        <f>SUM(D38:D39)</f>
        <v>4028722881</v>
      </c>
      <c r="E40" s="27">
        <f t="shared" si="0"/>
        <v>7.2331283461123511E-2</v>
      </c>
      <c r="F40" s="17"/>
      <c r="G40" s="17"/>
      <c r="H40" s="14"/>
    </row>
    <row r="41" spans="1:8" x14ac:dyDescent="0.3">
      <c r="A41" s="18" t="s">
        <v>30</v>
      </c>
      <c r="B41" s="14"/>
      <c r="C41" s="18">
        <f>C35+C36+C40</f>
        <v>4318163943</v>
      </c>
      <c r="D41" s="18">
        <f>D35+D36+D40</f>
        <v>4421378225</v>
      </c>
      <c r="E41" s="27">
        <f t="shared" si="0"/>
        <v>2.3902353723118011E-2</v>
      </c>
      <c r="F41" s="17"/>
      <c r="G41" s="17"/>
      <c r="H41" s="14"/>
    </row>
    <row r="42" spans="1:8" s="34" customFormat="1" x14ac:dyDescent="0.3">
      <c r="A42" s="20" t="s">
        <v>71</v>
      </c>
      <c r="B42" s="35"/>
      <c r="C42" s="21">
        <f>C41-BS!B31</f>
        <v>0</v>
      </c>
      <c r="D42" s="21">
        <f>D41-BS!D31</f>
        <v>0</v>
      </c>
      <c r="E42" s="36"/>
      <c r="F42" s="54"/>
      <c r="G42" s="54"/>
      <c r="H42" s="33"/>
    </row>
    <row r="43" spans="1:8" x14ac:dyDescent="0.3">
      <c r="A43" s="17" t="s">
        <v>35</v>
      </c>
      <c r="B43" s="14" t="s">
        <v>219</v>
      </c>
      <c r="C43" s="17">
        <v>5721597850</v>
      </c>
      <c r="D43" s="17">
        <v>5480859000</v>
      </c>
      <c r="E43" s="27"/>
      <c r="F43" s="14"/>
      <c r="G43" s="14"/>
      <c r="H43" s="14"/>
    </row>
    <row r="44" spans="1:8" x14ac:dyDescent="0.3">
      <c r="A44" s="17" t="s">
        <v>36</v>
      </c>
      <c r="B44" s="14"/>
      <c r="C44" s="17">
        <v>4377276195</v>
      </c>
      <c r="D44" s="17">
        <v>4422500000</v>
      </c>
      <c r="E44" s="27"/>
      <c r="F44" s="14"/>
      <c r="G44" s="14"/>
      <c r="H44" s="14"/>
    </row>
    <row r="45" spans="1:8" x14ac:dyDescent="0.3">
      <c r="A45" s="17" t="s">
        <v>37</v>
      </c>
      <c r="B45" s="14"/>
      <c r="C45" s="17">
        <f>C43-C44</f>
        <v>1344321655</v>
      </c>
      <c r="D45" s="17">
        <f>D43-D44</f>
        <v>1058359000</v>
      </c>
      <c r="E45" s="27"/>
      <c r="F45" s="14"/>
      <c r="G45" s="14"/>
      <c r="H45" s="14"/>
    </row>
    <row r="46" spans="1:8" x14ac:dyDescent="0.3">
      <c r="A46" s="17" t="s">
        <v>38</v>
      </c>
      <c r="B46" s="14"/>
      <c r="C46" s="17">
        <v>691642174</v>
      </c>
      <c r="D46" s="17">
        <v>771313104</v>
      </c>
      <c r="E46" s="27"/>
      <c r="F46" s="14"/>
      <c r="G46" s="14"/>
      <c r="H46" s="14"/>
    </row>
    <row r="47" spans="1:8" x14ac:dyDescent="0.3">
      <c r="A47" s="17" t="s">
        <v>39</v>
      </c>
      <c r="B47" s="14"/>
      <c r="C47" s="17">
        <f>C45-C46</f>
        <v>652679481</v>
      </c>
      <c r="D47" s="17">
        <f>D45-D46</f>
        <v>287045896</v>
      </c>
      <c r="E47" s="27"/>
      <c r="F47" s="14"/>
      <c r="G47" s="14"/>
      <c r="H47" s="14"/>
    </row>
    <row r="48" spans="1:8" x14ac:dyDescent="0.3">
      <c r="A48" s="17" t="s">
        <v>40</v>
      </c>
      <c r="B48" s="14"/>
      <c r="C48" s="17"/>
      <c r="D48" s="17"/>
      <c r="E48" s="27"/>
      <c r="F48" s="14"/>
      <c r="G48" s="14"/>
      <c r="H48" s="14"/>
    </row>
    <row r="49" spans="1:8" x14ac:dyDescent="0.3">
      <c r="A49" s="17" t="s">
        <v>41</v>
      </c>
      <c r="B49" s="14"/>
      <c r="C49" s="17">
        <v>-1300600</v>
      </c>
      <c r="D49" s="17">
        <v>0</v>
      </c>
      <c r="E49" s="27"/>
      <c r="F49" s="14"/>
      <c r="G49" s="14"/>
      <c r="H49" s="14"/>
    </row>
    <row r="50" spans="1:8" x14ac:dyDescent="0.3">
      <c r="A50" s="17" t="s">
        <v>42</v>
      </c>
      <c r="B50" s="14"/>
      <c r="C50" s="17">
        <v>8654500</v>
      </c>
      <c r="D50" s="17">
        <v>29133025</v>
      </c>
      <c r="E50" s="27"/>
      <c r="F50" s="14"/>
      <c r="G50" s="14"/>
      <c r="H50" s="14"/>
    </row>
    <row r="51" spans="1:8" x14ac:dyDescent="0.3">
      <c r="A51" s="17" t="s">
        <v>43</v>
      </c>
      <c r="B51" s="14"/>
      <c r="C51" s="17">
        <v>-1864000</v>
      </c>
      <c r="D51" s="17">
        <v>0</v>
      </c>
      <c r="E51" s="27"/>
      <c r="F51" s="14"/>
      <c r="G51" s="14"/>
      <c r="H51" s="14"/>
    </row>
    <row r="52" spans="1:8" x14ac:dyDescent="0.3">
      <c r="A52" s="17" t="s">
        <v>44</v>
      </c>
      <c r="B52" s="14"/>
      <c r="C52" s="17">
        <f>SUM(C49:C51)</f>
        <v>5489900</v>
      </c>
      <c r="D52" s="17">
        <f>SUM(D49:D51)</f>
        <v>29133025</v>
      </c>
      <c r="E52" s="27"/>
      <c r="F52" s="14"/>
      <c r="G52" s="14"/>
      <c r="H52" s="14"/>
    </row>
    <row r="53" spans="1:8" x14ac:dyDescent="0.3">
      <c r="A53" s="17" t="s">
        <v>45</v>
      </c>
      <c r="B53" s="14"/>
      <c r="C53" s="17">
        <f>C47+C52</f>
        <v>658169381</v>
      </c>
      <c r="D53" s="17">
        <f>D47+D52</f>
        <v>316178921</v>
      </c>
      <c r="E53" s="27"/>
      <c r="F53" s="14"/>
      <c r="G53" s="14"/>
      <c r="H53" s="14"/>
    </row>
    <row r="54" spans="1:8" x14ac:dyDescent="0.3">
      <c r="A54" s="17" t="s">
        <v>46</v>
      </c>
      <c r="B54" s="14"/>
      <c r="C54" s="17">
        <v>93993814</v>
      </c>
      <c r="D54" s="17">
        <v>44432026</v>
      </c>
      <c r="E54" s="27"/>
      <c r="F54" s="14"/>
      <c r="G54" s="14"/>
      <c r="H54" s="14"/>
    </row>
    <row r="55" spans="1:8" x14ac:dyDescent="0.3">
      <c r="A55" s="18" t="s">
        <v>47</v>
      </c>
      <c r="B55" s="15"/>
      <c r="C55" s="18">
        <f>C53-C54</f>
        <v>564175567</v>
      </c>
      <c r="D55" s="18">
        <f>D53-D54</f>
        <v>271746895</v>
      </c>
      <c r="E55" s="27"/>
      <c r="F55" s="14"/>
      <c r="G55" s="14"/>
      <c r="H55" s="14"/>
    </row>
    <row r="56" spans="1:8" x14ac:dyDescent="0.3">
      <c r="A56" s="14" t="s">
        <v>235</v>
      </c>
      <c r="B56" s="14"/>
      <c r="C56" s="17">
        <v>2192800419</v>
      </c>
      <c r="D56" s="17">
        <v>2756975986</v>
      </c>
      <c r="E56" s="27"/>
      <c r="F56" s="14"/>
      <c r="G56" s="14"/>
      <c r="H56" s="14"/>
    </row>
    <row r="57" spans="1:8" x14ac:dyDescent="0.3">
      <c r="A57" s="14" t="s">
        <v>51</v>
      </c>
      <c r="B57" s="14" t="s">
        <v>234</v>
      </c>
      <c r="C57" s="17">
        <v>564175567</v>
      </c>
      <c r="D57" s="17">
        <v>271746895</v>
      </c>
      <c r="E57" s="27"/>
      <c r="F57" s="14"/>
      <c r="G57" s="14"/>
      <c r="H57" s="14"/>
    </row>
    <row r="58" spans="1:8" x14ac:dyDescent="0.3">
      <c r="A58" s="14" t="s">
        <v>52</v>
      </c>
      <c r="B58" s="14"/>
      <c r="C58" s="17">
        <f>SUM(C56:C57)</f>
        <v>2756975986</v>
      </c>
      <c r="D58" s="17">
        <f>SUM(D56:D57)</f>
        <v>3028722881</v>
      </c>
      <c r="E58" s="27"/>
      <c r="F58" s="14"/>
      <c r="G58" s="14"/>
      <c r="H58" s="14"/>
    </row>
  </sheetData>
  <mergeCells count="2">
    <mergeCell ref="F9:G9"/>
    <mergeCell ref="A9:A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BED4E-5189-493E-8C38-46C4EA6832BB}">
  <dimension ref="A1:L58"/>
  <sheetViews>
    <sheetView workbookViewId="0">
      <selection activeCell="G6" sqref="G6"/>
    </sheetView>
  </sheetViews>
  <sheetFormatPr defaultRowHeight="14.4" x14ac:dyDescent="0.3"/>
  <cols>
    <col min="1" max="1" width="40.109375" customWidth="1"/>
    <col min="2" max="2" width="7.21875" customWidth="1"/>
    <col min="3" max="3" width="15.33203125" customWidth="1"/>
    <col min="4" max="4" width="18" customWidth="1"/>
    <col min="5" max="5" width="10.88671875" style="10" customWidth="1"/>
    <col min="6" max="6" width="43.77734375" customWidth="1"/>
    <col min="7" max="7" width="34.33203125" customWidth="1"/>
    <col min="8" max="8" width="15" customWidth="1"/>
    <col min="9" max="9" width="14.33203125" customWidth="1"/>
    <col min="10" max="11" width="14.88671875" customWidth="1"/>
    <col min="12" max="12" width="10.44140625" customWidth="1"/>
  </cols>
  <sheetData>
    <row r="1" spans="1:12" x14ac:dyDescent="0.3">
      <c r="A1" t="s">
        <v>72</v>
      </c>
      <c r="I1" s="15"/>
      <c r="J1" s="16" t="s">
        <v>84</v>
      </c>
      <c r="K1" s="16" t="s">
        <v>86</v>
      </c>
      <c r="L1" s="16" t="s">
        <v>83</v>
      </c>
    </row>
    <row r="2" spans="1:12" x14ac:dyDescent="0.3">
      <c r="A2" t="s">
        <v>73</v>
      </c>
      <c r="I2" s="14" t="s">
        <v>81</v>
      </c>
      <c r="J2" s="14"/>
      <c r="K2" s="14"/>
      <c r="L2" s="14"/>
    </row>
    <row r="3" spans="1:12" x14ac:dyDescent="0.3">
      <c r="I3" s="14" t="s">
        <v>82</v>
      </c>
      <c r="J3" s="14"/>
      <c r="K3" s="14"/>
      <c r="L3" s="14"/>
    </row>
    <row r="4" spans="1:12" x14ac:dyDescent="0.3">
      <c r="A4" t="s">
        <v>74</v>
      </c>
      <c r="B4" t="s">
        <v>236</v>
      </c>
      <c r="I4" s="14" t="s">
        <v>85</v>
      </c>
      <c r="J4" s="14"/>
      <c r="K4" s="14"/>
      <c r="L4" s="14"/>
    </row>
    <row r="5" spans="1:12" x14ac:dyDescent="0.3">
      <c r="A5" t="s">
        <v>75</v>
      </c>
      <c r="B5" t="s">
        <v>77</v>
      </c>
    </row>
    <row r="6" spans="1:12" x14ac:dyDescent="0.3">
      <c r="A6" t="s">
        <v>79</v>
      </c>
      <c r="B6" t="s">
        <v>78</v>
      </c>
    </row>
    <row r="8" spans="1:12" x14ac:dyDescent="0.3">
      <c r="A8" t="s">
        <v>80</v>
      </c>
      <c r="B8" t="s">
        <v>238</v>
      </c>
    </row>
    <row r="9" spans="1:12" ht="27.6" customHeight="1" x14ac:dyDescent="0.3">
      <c r="A9" s="60" t="s">
        <v>54</v>
      </c>
      <c r="B9" s="59" t="s">
        <v>55</v>
      </c>
      <c r="C9" s="59" t="s">
        <v>56</v>
      </c>
      <c r="D9" s="59" t="s">
        <v>57</v>
      </c>
      <c r="E9" s="29" t="s">
        <v>114</v>
      </c>
      <c r="F9" s="60" t="s">
        <v>58</v>
      </c>
      <c r="G9" s="60"/>
      <c r="H9" s="59" t="s">
        <v>56</v>
      </c>
    </row>
    <row r="10" spans="1:12" ht="28.8" customHeight="1" x14ac:dyDescent="0.3">
      <c r="A10" s="60"/>
      <c r="B10" s="59" t="s">
        <v>63</v>
      </c>
      <c r="C10" s="45" t="s">
        <v>62</v>
      </c>
      <c r="D10" s="45" t="s">
        <v>61</v>
      </c>
      <c r="E10" s="56"/>
      <c r="F10" s="59" t="s">
        <v>59</v>
      </c>
      <c r="G10" s="59" t="s">
        <v>60</v>
      </c>
      <c r="H10" s="45" t="s">
        <v>61</v>
      </c>
    </row>
    <row r="11" spans="1:12" ht="18" x14ac:dyDescent="0.35">
      <c r="A11" s="37" t="s">
        <v>64</v>
      </c>
      <c r="B11" s="14"/>
      <c r="C11" s="14"/>
      <c r="D11" s="14"/>
      <c r="E11" s="27"/>
      <c r="F11" s="17"/>
      <c r="G11" s="17"/>
      <c r="H11" s="14"/>
    </row>
    <row r="12" spans="1:12" x14ac:dyDescent="0.3">
      <c r="A12" s="14" t="s">
        <v>65</v>
      </c>
      <c r="B12" s="14"/>
      <c r="C12" s="14"/>
      <c r="D12" s="14"/>
      <c r="E12" s="27"/>
      <c r="F12" s="17"/>
      <c r="G12" s="17"/>
      <c r="H12" s="14"/>
    </row>
    <row r="13" spans="1:12" x14ac:dyDescent="0.3">
      <c r="A13" s="17" t="s">
        <v>2</v>
      </c>
      <c r="B13" s="14"/>
      <c r="C13" s="17">
        <v>486945350</v>
      </c>
      <c r="D13" s="17">
        <v>467920775</v>
      </c>
      <c r="E13" s="27">
        <f>(D13-C13)/C13</f>
        <v>-3.9069219985363862E-2</v>
      </c>
      <c r="F13" s="17"/>
      <c r="G13" s="17"/>
      <c r="H13" s="32"/>
    </row>
    <row r="14" spans="1:12" x14ac:dyDescent="0.3">
      <c r="A14" s="17" t="s">
        <v>3</v>
      </c>
      <c r="B14" s="14" t="s">
        <v>218</v>
      </c>
      <c r="C14" s="17">
        <v>849792298</v>
      </c>
      <c r="D14" s="17">
        <v>898725250</v>
      </c>
      <c r="E14" s="27">
        <f t="shared" ref="E14:E41" si="0">(D14-C14)/C14</f>
        <v>5.7582249351005532E-2</v>
      </c>
      <c r="F14" s="17"/>
      <c r="G14" s="17">
        <f>E!F13</f>
        <v>207720000</v>
      </c>
      <c r="H14" s="32">
        <f>D14-G14</f>
        <v>691005250</v>
      </c>
    </row>
    <row r="15" spans="1:12" x14ac:dyDescent="0.3">
      <c r="A15" s="17" t="s">
        <v>4</v>
      </c>
      <c r="B15" s="14"/>
      <c r="C15" s="17">
        <v>29426195</v>
      </c>
      <c r="D15" s="17">
        <v>14940000</v>
      </c>
      <c r="E15" s="27">
        <f t="shared" si="0"/>
        <v>-0.49228909819975025</v>
      </c>
      <c r="F15" s="17"/>
      <c r="G15" s="17"/>
      <c r="H15" s="14"/>
    </row>
    <row r="16" spans="1:12" x14ac:dyDescent="0.3">
      <c r="A16" s="17" t="s">
        <v>5</v>
      </c>
      <c r="B16" s="14"/>
      <c r="C16" s="17">
        <v>1136000000</v>
      </c>
      <c r="D16" s="17">
        <v>1182050000</v>
      </c>
      <c r="E16" s="27">
        <f t="shared" si="0"/>
        <v>4.0536971830985917E-2</v>
      </c>
      <c r="F16" s="17"/>
      <c r="G16" s="17"/>
      <c r="H16" s="14"/>
    </row>
    <row r="17" spans="1:8" x14ac:dyDescent="0.3">
      <c r="A17" s="17" t="s">
        <v>6</v>
      </c>
      <c r="B17" s="14"/>
      <c r="C17" s="17">
        <v>0</v>
      </c>
      <c r="D17" s="17">
        <v>23000000</v>
      </c>
      <c r="E17" s="27">
        <v>1</v>
      </c>
      <c r="F17" s="17"/>
      <c r="G17" s="17"/>
      <c r="H17" s="14"/>
    </row>
    <row r="18" spans="1:8" x14ac:dyDescent="0.3">
      <c r="A18" s="17" t="s">
        <v>7</v>
      </c>
      <c r="B18" s="14"/>
      <c r="C18" s="17">
        <v>7500000</v>
      </c>
      <c r="D18" s="17">
        <v>5917500</v>
      </c>
      <c r="E18" s="27">
        <f t="shared" si="0"/>
        <v>-0.21099999999999999</v>
      </c>
      <c r="F18" s="17"/>
      <c r="G18" s="17"/>
      <c r="H18" s="14"/>
    </row>
    <row r="19" spans="1:8" x14ac:dyDescent="0.3">
      <c r="A19" s="17" t="s">
        <v>66</v>
      </c>
      <c r="B19" s="14"/>
      <c r="C19" s="17">
        <f>SUM(C13:C18)</f>
        <v>2509663843</v>
      </c>
      <c r="D19" s="17">
        <f>SUM(D13:D18)</f>
        <v>2592553525</v>
      </c>
      <c r="E19" s="27">
        <f t="shared" si="0"/>
        <v>3.3028201060152897E-2</v>
      </c>
      <c r="F19" s="17"/>
      <c r="G19" s="17"/>
      <c r="H19" s="14"/>
    </row>
    <row r="20" spans="1:8" x14ac:dyDescent="0.3">
      <c r="A20" s="17" t="s">
        <v>67</v>
      </c>
      <c r="B20" s="14"/>
      <c r="C20" s="14"/>
      <c r="D20" s="14"/>
      <c r="E20" s="27"/>
      <c r="F20" s="17"/>
      <c r="G20" s="17"/>
      <c r="H20" s="14"/>
    </row>
    <row r="21" spans="1:8" x14ac:dyDescent="0.3">
      <c r="A21" s="17" t="s">
        <v>10</v>
      </c>
      <c r="B21" s="14"/>
      <c r="C21" s="17">
        <v>257500000</v>
      </c>
      <c r="D21" s="17">
        <v>343750000</v>
      </c>
      <c r="E21" s="27">
        <f t="shared" si="0"/>
        <v>0.33495145631067963</v>
      </c>
      <c r="F21" s="17"/>
      <c r="G21" s="17"/>
      <c r="H21" s="14"/>
    </row>
    <row r="22" spans="1:8" x14ac:dyDescent="0.3">
      <c r="A22" s="17" t="s">
        <v>11</v>
      </c>
      <c r="B22" s="14"/>
      <c r="C22" s="17"/>
      <c r="D22" s="17"/>
      <c r="E22" s="27"/>
      <c r="F22" s="17"/>
      <c r="G22" s="17"/>
      <c r="H22" s="14"/>
    </row>
    <row r="23" spans="1:8" x14ac:dyDescent="0.3">
      <c r="A23" s="17" t="s">
        <v>68</v>
      </c>
      <c r="B23" s="14"/>
      <c r="C23" s="17">
        <v>1733000000</v>
      </c>
      <c r="D23" s="17">
        <v>1752000000</v>
      </c>
      <c r="E23" s="27">
        <f t="shared" si="0"/>
        <v>1.0963646855164455E-2</v>
      </c>
      <c r="F23" s="17"/>
      <c r="G23" s="17"/>
      <c r="H23" s="14"/>
    </row>
    <row r="24" spans="1:8" x14ac:dyDescent="0.3">
      <c r="A24" s="17" t="s">
        <v>13</v>
      </c>
      <c r="B24" s="14"/>
      <c r="C24" s="17">
        <v>-181999900</v>
      </c>
      <c r="D24" s="17">
        <v>-266925300</v>
      </c>
      <c r="E24" s="27">
        <f t="shared" si="0"/>
        <v>0.46662333330952377</v>
      </c>
      <c r="F24" s="17"/>
      <c r="G24" s="17"/>
      <c r="H24" s="14"/>
    </row>
    <row r="25" spans="1:8" x14ac:dyDescent="0.3">
      <c r="A25" s="17" t="s">
        <v>14</v>
      </c>
      <c r="B25" s="14"/>
      <c r="C25" s="17">
        <f>C23+C24</f>
        <v>1551000100</v>
      </c>
      <c r="D25" s="17">
        <f>D23+D24</f>
        <v>1485074700</v>
      </c>
      <c r="E25" s="27">
        <f t="shared" si="0"/>
        <v>-4.2505090747576357E-2</v>
      </c>
      <c r="F25" s="17"/>
      <c r="G25" s="17"/>
      <c r="H25" s="14"/>
    </row>
    <row r="26" spans="1:8" x14ac:dyDescent="0.3">
      <c r="A26" s="17" t="s">
        <v>69</v>
      </c>
      <c r="B26" s="14"/>
      <c r="C26" s="17">
        <f>C21+C25</f>
        <v>1808500100</v>
      </c>
      <c r="D26" s="17">
        <f>D21+D25</f>
        <v>1828824700</v>
      </c>
      <c r="E26" s="27">
        <f t="shared" si="0"/>
        <v>1.1238373721958876E-2</v>
      </c>
      <c r="F26" s="17"/>
      <c r="G26" s="17"/>
      <c r="H26" s="14"/>
    </row>
    <row r="27" spans="1:8" x14ac:dyDescent="0.3">
      <c r="A27" s="18" t="s">
        <v>70</v>
      </c>
      <c r="B27" s="14"/>
      <c r="C27" s="19">
        <f>C19+C26</f>
        <v>4318163943</v>
      </c>
      <c r="D27" s="18">
        <f>D19+D26</f>
        <v>4421378225</v>
      </c>
      <c r="E27" s="27">
        <f t="shared" si="0"/>
        <v>2.3902353723118011E-2</v>
      </c>
      <c r="F27" s="17"/>
      <c r="G27" s="17"/>
      <c r="H27" s="14"/>
    </row>
    <row r="28" spans="1:8" x14ac:dyDescent="0.3">
      <c r="A28" s="20" t="s">
        <v>71</v>
      </c>
      <c r="B28" s="14"/>
      <c r="C28" s="21">
        <f>C27-BS!B17</f>
        <v>0</v>
      </c>
      <c r="D28" s="14"/>
      <c r="E28" s="27"/>
      <c r="F28" s="17"/>
      <c r="G28" s="17"/>
      <c r="H28" s="14"/>
    </row>
    <row r="29" spans="1:8" ht="18" x14ac:dyDescent="0.35">
      <c r="A29" s="38" t="s">
        <v>17</v>
      </c>
      <c r="B29" s="14"/>
      <c r="C29" s="14"/>
      <c r="D29" s="14"/>
      <c r="E29" s="27"/>
      <c r="F29" s="17"/>
      <c r="G29" s="17"/>
      <c r="H29" s="14"/>
    </row>
    <row r="30" spans="1:8" x14ac:dyDescent="0.3">
      <c r="A30" s="14" t="s">
        <v>19</v>
      </c>
      <c r="B30" s="14"/>
      <c r="C30" s="14"/>
      <c r="D30" s="14"/>
      <c r="E30" s="27"/>
      <c r="F30" s="17"/>
      <c r="G30" s="17"/>
      <c r="H30" s="14"/>
    </row>
    <row r="31" spans="1:8" x14ac:dyDescent="0.3">
      <c r="A31" s="17" t="s">
        <v>20</v>
      </c>
      <c r="B31" s="14"/>
      <c r="C31" s="17">
        <v>421259006</v>
      </c>
      <c r="D31" s="17">
        <v>287500000</v>
      </c>
      <c r="E31" s="27">
        <f t="shared" si="0"/>
        <v>-0.31752200925052743</v>
      </c>
      <c r="F31" s="17"/>
      <c r="G31" s="17"/>
      <c r="H31" s="14"/>
    </row>
    <row r="32" spans="1:8" x14ac:dyDescent="0.3">
      <c r="A32" s="17" t="s">
        <v>21</v>
      </c>
      <c r="B32" s="14"/>
      <c r="C32" s="17">
        <v>14605913</v>
      </c>
      <c r="D32" s="17">
        <v>15688018</v>
      </c>
      <c r="E32" s="27">
        <f t="shared" si="0"/>
        <v>7.4086775677768307E-2</v>
      </c>
      <c r="F32" s="17"/>
      <c r="G32" s="17"/>
      <c r="H32" s="14"/>
    </row>
    <row r="33" spans="1:8" x14ac:dyDescent="0.3">
      <c r="A33" s="17" t="s">
        <v>22</v>
      </c>
      <c r="B33" s="14"/>
      <c r="C33" s="17">
        <v>32323038</v>
      </c>
      <c r="D33" s="17">
        <v>27063926</v>
      </c>
      <c r="E33" s="27">
        <f t="shared" si="0"/>
        <v>-0.16270475566065293</v>
      </c>
      <c r="F33" s="17"/>
      <c r="G33" s="17"/>
      <c r="H33" s="14"/>
    </row>
    <row r="34" spans="1:8" x14ac:dyDescent="0.3">
      <c r="A34" s="17" t="s">
        <v>23</v>
      </c>
      <c r="B34" s="14"/>
      <c r="C34" s="17">
        <v>93000000</v>
      </c>
      <c r="D34" s="17">
        <v>62403400</v>
      </c>
      <c r="E34" s="27">
        <f t="shared" si="0"/>
        <v>-0.32899569892473118</v>
      </c>
      <c r="F34" s="17"/>
      <c r="G34" s="17"/>
      <c r="H34" s="14"/>
    </row>
    <row r="35" spans="1:8" x14ac:dyDescent="0.3">
      <c r="A35" s="17" t="s">
        <v>24</v>
      </c>
      <c r="B35" s="14"/>
      <c r="C35" s="17">
        <f>SUM(C31:C34)</f>
        <v>561187957</v>
      </c>
      <c r="D35" s="17">
        <f>SUM(D31:D34)</f>
        <v>392655344</v>
      </c>
      <c r="E35" s="27">
        <f t="shared" si="0"/>
        <v>-0.30031402295398868</v>
      </c>
      <c r="F35" s="17"/>
      <c r="G35" s="17"/>
      <c r="H35" s="14"/>
    </row>
    <row r="36" spans="1:8" x14ac:dyDescent="0.3">
      <c r="A36" s="17" t="s">
        <v>25</v>
      </c>
      <c r="B36" s="14"/>
      <c r="C36" s="17"/>
      <c r="D36" s="14"/>
      <c r="E36" s="27"/>
      <c r="F36" s="17"/>
      <c r="G36" s="17"/>
      <c r="H36" s="14"/>
    </row>
    <row r="37" spans="1:8" x14ac:dyDescent="0.3">
      <c r="A37" s="17" t="s">
        <v>26</v>
      </c>
      <c r="B37" s="14"/>
      <c r="C37" s="17"/>
      <c r="D37" s="14"/>
      <c r="E37" s="27"/>
      <c r="F37" s="17"/>
      <c r="G37" s="17"/>
      <c r="H37" s="14"/>
    </row>
    <row r="38" spans="1:8" x14ac:dyDescent="0.3">
      <c r="A38" s="17" t="s">
        <v>27</v>
      </c>
      <c r="B38" s="14"/>
      <c r="C38" s="17">
        <v>1000000000</v>
      </c>
      <c r="D38" s="17">
        <v>1000000000</v>
      </c>
      <c r="E38" s="27">
        <f t="shared" si="0"/>
        <v>0</v>
      </c>
      <c r="F38" s="17"/>
      <c r="G38" s="17"/>
      <c r="H38" s="14"/>
    </row>
    <row r="39" spans="1:8" x14ac:dyDescent="0.3">
      <c r="A39" s="17" t="s">
        <v>28</v>
      </c>
      <c r="B39" s="14"/>
      <c r="C39" s="17">
        <v>2756975986</v>
      </c>
      <c r="D39" s="17">
        <v>3028722881</v>
      </c>
      <c r="E39" s="27">
        <f t="shared" si="0"/>
        <v>9.8567015592423812E-2</v>
      </c>
      <c r="F39" s="17"/>
      <c r="G39" s="17"/>
      <c r="H39" s="14"/>
    </row>
    <row r="40" spans="1:8" x14ac:dyDescent="0.3">
      <c r="A40" s="17" t="s">
        <v>29</v>
      </c>
      <c r="B40" s="14"/>
      <c r="C40" s="17">
        <f>SUM(C38:C39)</f>
        <v>3756975986</v>
      </c>
      <c r="D40" s="17">
        <f>SUM(D38:D39)</f>
        <v>4028722881</v>
      </c>
      <c r="E40" s="27">
        <f t="shared" si="0"/>
        <v>7.2331283461123511E-2</v>
      </c>
      <c r="F40" s="17"/>
      <c r="G40" s="17"/>
      <c r="H40" s="14"/>
    </row>
    <row r="41" spans="1:8" x14ac:dyDescent="0.3">
      <c r="A41" s="18" t="s">
        <v>30</v>
      </c>
      <c r="B41" s="14"/>
      <c r="C41" s="18">
        <f>C35+C36+C40</f>
        <v>4318163943</v>
      </c>
      <c r="D41" s="18">
        <f>D35+D36+D40</f>
        <v>4421378225</v>
      </c>
      <c r="E41" s="27">
        <f t="shared" si="0"/>
        <v>2.3902353723118011E-2</v>
      </c>
      <c r="F41" s="17"/>
      <c r="G41" s="17"/>
      <c r="H41" s="14"/>
    </row>
    <row r="42" spans="1:8" s="34" customFormat="1" x14ac:dyDescent="0.3">
      <c r="A42" s="20" t="s">
        <v>71</v>
      </c>
      <c r="B42" s="35"/>
      <c r="C42" s="21">
        <f>C41-BS!B31</f>
        <v>0</v>
      </c>
      <c r="D42" s="21">
        <f>D41-BS!D31</f>
        <v>0</v>
      </c>
      <c r="E42" s="36"/>
      <c r="F42" s="54"/>
      <c r="G42" s="54"/>
      <c r="H42" s="33"/>
    </row>
    <row r="43" spans="1:8" x14ac:dyDescent="0.3">
      <c r="A43" s="17" t="s">
        <v>35</v>
      </c>
      <c r="B43" s="14" t="s">
        <v>219</v>
      </c>
      <c r="C43" s="17">
        <v>5721597850</v>
      </c>
      <c r="D43" s="17">
        <v>5480859000</v>
      </c>
      <c r="E43" s="27"/>
      <c r="F43" s="14"/>
      <c r="G43" s="14"/>
      <c r="H43" s="14"/>
    </row>
    <row r="44" spans="1:8" x14ac:dyDescent="0.3">
      <c r="A44" s="17" t="s">
        <v>36</v>
      </c>
      <c r="B44" s="14"/>
      <c r="C44" s="17">
        <v>4377276195</v>
      </c>
      <c r="D44" s="17">
        <v>4422500000</v>
      </c>
      <c r="E44" s="27"/>
      <c r="F44" s="14"/>
      <c r="G44" s="14"/>
      <c r="H44" s="14"/>
    </row>
    <row r="45" spans="1:8" x14ac:dyDescent="0.3">
      <c r="A45" s="17" t="s">
        <v>37</v>
      </c>
      <c r="B45" s="14"/>
      <c r="C45" s="17">
        <f>C43-C44</f>
        <v>1344321655</v>
      </c>
      <c r="D45" s="17">
        <f>D43-D44</f>
        <v>1058359000</v>
      </c>
      <c r="E45" s="27"/>
      <c r="F45" s="14"/>
      <c r="G45" s="14"/>
      <c r="H45" s="14"/>
    </row>
    <row r="46" spans="1:8" x14ac:dyDescent="0.3">
      <c r="A46" s="17" t="s">
        <v>38</v>
      </c>
      <c r="B46" s="14"/>
      <c r="C46" s="17">
        <v>691642174</v>
      </c>
      <c r="D46" s="17">
        <v>771313104</v>
      </c>
      <c r="E46" s="27"/>
      <c r="F46" s="14"/>
      <c r="G46" s="14"/>
      <c r="H46" s="14"/>
    </row>
    <row r="47" spans="1:8" x14ac:dyDescent="0.3">
      <c r="A47" s="17" t="s">
        <v>39</v>
      </c>
      <c r="B47" s="14"/>
      <c r="C47" s="17">
        <f>C45-C46</f>
        <v>652679481</v>
      </c>
      <c r="D47" s="17">
        <f>D45-D46</f>
        <v>287045896</v>
      </c>
      <c r="E47" s="27"/>
      <c r="F47" s="14"/>
      <c r="G47" s="14"/>
      <c r="H47" s="14"/>
    </row>
    <row r="48" spans="1:8" x14ac:dyDescent="0.3">
      <c r="A48" s="17" t="s">
        <v>40</v>
      </c>
      <c r="B48" s="14"/>
      <c r="C48" s="17"/>
      <c r="D48" s="17"/>
      <c r="E48" s="27"/>
      <c r="F48" s="14"/>
      <c r="G48" s="14"/>
      <c r="H48" s="14"/>
    </row>
    <row r="49" spans="1:8" x14ac:dyDescent="0.3">
      <c r="A49" s="17" t="s">
        <v>41</v>
      </c>
      <c r="B49" s="14"/>
      <c r="C49" s="17">
        <v>-1300600</v>
      </c>
      <c r="D49" s="17">
        <v>0</v>
      </c>
      <c r="E49" s="27"/>
      <c r="F49" s="14"/>
      <c r="G49" s="14"/>
      <c r="H49" s="14"/>
    </row>
    <row r="50" spans="1:8" x14ac:dyDescent="0.3">
      <c r="A50" s="17" t="s">
        <v>42</v>
      </c>
      <c r="B50" s="14"/>
      <c r="C50" s="17">
        <v>8654500</v>
      </c>
      <c r="D50" s="17">
        <v>29133025</v>
      </c>
      <c r="E50" s="27"/>
      <c r="F50" s="14"/>
      <c r="G50" s="14"/>
      <c r="H50" s="14"/>
    </row>
    <row r="51" spans="1:8" x14ac:dyDescent="0.3">
      <c r="A51" s="17" t="s">
        <v>43</v>
      </c>
      <c r="B51" s="14"/>
      <c r="C51" s="17">
        <v>-1864000</v>
      </c>
      <c r="D51" s="17">
        <v>0</v>
      </c>
      <c r="E51" s="27"/>
      <c r="F51" s="14"/>
      <c r="G51" s="14"/>
      <c r="H51" s="14"/>
    </row>
    <row r="52" spans="1:8" x14ac:dyDescent="0.3">
      <c r="A52" s="17" t="s">
        <v>44</v>
      </c>
      <c r="B52" s="14"/>
      <c r="C52" s="17">
        <f>SUM(C49:C51)</f>
        <v>5489900</v>
      </c>
      <c r="D52" s="17">
        <f>SUM(D49:D51)</f>
        <v>29133025</v>
      </c>
      <c r="E52" s="27"/>
      <c r="F52" s="14"/>
      <c r="G52" s="14"/>
      <c r="H52" s="14"/>
    </row>
    <row r="53" spans="1:8" x14ac:dyDescent="0.3">
      <c r="A53" s="17" t="s">
        <v>45</v>
      </c>
      <c r="B53" s="14"/>
      <c r="C53" s="17">
        <f>C47+C52</f>
        <v>658169381</v>
      </c>
      <c r="D53" s="17">
        <f>D47+D52</f>
        <v>316178921</v>
      </c>
      <c r="E53" s="27"/>
      <c r="F53" s="14"/>
      <c r="G53" s="14"/>
      <c r="H53" s="14"/>
    </row>
    <row r="54" spans="1:8" x14ac:dyDescent="0.3">
      <c r="A54" s="17" t="s">
        <v>46</v>
      </c>
      <c r="B54" s="14"/>
      <c r="C54" s="17">
        <v>93993814</v>
      </c>
      <c r="D54" s="17">
        <v>44432026</v>
      </c>
      <c r="E54" s="27"/>
      <c r="F54" s="14"/>
      <c r="G54" s="14"/>
      <c r="H54" s="14"/>
    </row>
    <row r="55" spans="1:8" x14ac:dyDescent="0.3">
      <c r="A55" s="18" t="s">
        <v>47</v>
      </c>
      <c r="B55" s="15"/>
      <c r="C55" s="18">
        <f>C53-C54</f>
        <v>564175567</v>
      </c>
      <c r="D55" s="18">
        <f>D53-D54</f>
        <v>271746895</v>
      </c>
      <c r="E55" s="27"/>
      <c r="F55" s="14"/>
      <c r="G55" s="14"/>
      <c r="H55" s="14"/>
    </row>
    <row r="56" spans="1:8" x14ac:dyDescent="0.3">
      <c r="A56" s="14" t="s">
        <v>235</v>
      </c>
      <c r="B56" s="14"/>
      <c r="C56" s="17">
        <v>2192800419</v>
      </c>
      <c r="D56" s="17">
        <v>2756975986</v>
      </c>
      <c r="E56" s="27"/>
      <c r="F56" s="14"/>
      <c r="G56" s="14"/>
      <c r="H56" s="14"/>
    </row>
    <row r="57" spans="1:8" x14ac:dyDescent="0.3">
      <c r="A57" s="14" t="s">
        <v>51</v>
      </c>
      <c r="B57" s="14" t="s">
        <v>234</v>
      </c>
      <c r="C57" s="17">
        <v>564175567</v>
      </c>
      <c r="D57" s="17">
        <v>271746895</v>
      </c>
      <c r="E57" s="27"/>
      <c r="F57" s="14"/>
      <c r="G57" s="14"/>
      <c r="H57" s="14"/>
    </row>
    <row r="58" spans="1:8" x14ac:dyDescent="0.3">
      <c r="A58" s="14" t="s">
        <v>52</v>
      </c>
      <c r="B58" s="14"/>
      <c r="C58" s="17">
        <f>SUM(C56:C57)</f>
        <v>2756975986</v>
      </c>
      <c r="D58" s="17">
        <f>SUM(D56:D57)</f>
        <v>3028722881</v>
      </c>
      <c r="E58" s="27"/>
      <c r="F58" s="14"/>
      <c r="G58" s="14"/>
      <c r="H58" s="14"/>
    </row>
  </sheetData>
  <mergeCells count="2">
    <mergeCell ref="A9:A10"/>
    <mergeCell ref="F9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5E38E-4C8C-48AF-A1C2-3D95D17D8DD6}">
  <dimension ref="A1:L28"/>
  <sheetViews>
    <sheetView topLeftCell="A6" workbookViewId="0">
      <selection activeCell="G19" sqref="G19"/>
    </sheetView>
  </sheetViews>
  <sheetFormatPr defaultRowHeight="14.4" x14ac:dyDescent="0.3"/>
  <cols>
    <col min="1" max="1" width="22" bestFit="1" customWidth="1"/>
    <col min="2" max="2" width="16.6640625" customWidth="1"/>
    <col min="3" max="3" width="15.109375" bestFit="1" customWidth="1"/>
    <col min="4" max="4" width="14" customWidth="1"/>
    <col min="5" max="5" width="14.5546875" customWidth="1"/>
    <col min="6" max="6" width="16.88671875" customWidth="1"/>
    <col min="7" max="7" width="13.88671875" customWidth="1"/>
    <col min="9" max="9" width="13.33203125" bestFit="1" customWidth="1"/>
    <col min="10" max="10" width="12.44140625" bestFit="1" customWidth="1"/>
    <col min="11" max="11" width="7.77734375" bestFit="1" customWidth="1"/>
    <col min="12" max="12" width="7.21875" bestFit="1" customWidth="1"/>
  </cols>
  <sheetData>
    <row r="1" spans="1:12" x14ac:dyDescent="0.3">
      <c r="A1" t="s">
        <v>72</v>
      </c>
      <c r="I1" s="15"/>
      <c r="J1" s="16" t="s">
        <v>84</v>
      </c>
      <c r="K1" s="16" t="s">
        <v>86</v>
      </c>
      <c r="L1" s="16" t="s">
        <v>83</v>
      </c>
    </row>
    <row r="2" spans="1:12" x14ac:dyDescent="0.3">
      <c r="A2" t="s">
        <v>73</v>
      </c>
      <c r="I2" s="14" t="s">
        <v>81</v>
      </c>
      <c r="J2" s="14"/>
      <c r="K2" s="14"/>
      <c r="L2" s="14"/>
    </row>
    <row r="3" spans="1:12" x14ac:dyDescent="0.3">
      <c r="I3" s="14" t="s">
        <v>82</v>
      </c>
      <c r="J3" s="14"/>
      <c r="K3" s="14"/>
      <c r="L3" s="14"/>
    </row>
    <row r="4" spans="1:12" x14ac:dyDescent="0.3">
      <c r="A4" t="s">
        <v>74</v>
      </c>
      <c r="B4" t="s">
        <v>76</v>
      </c>
      <c r="I4" s="14" t="s">
        <v>85</v>
      </c>
      <c r="J4" s="14"/>
      <c r="K4" s="14"/>
      <c r="L4" s="14"/>
    </row>
    <row r="5" spans="1:12" x14ac:dyDescent="0.3">
      <c r="A5" t="s">
        <v>75</v>
      </c>
      <c r="B5" t="s">
        <v>77</v>
      </c>
    </row>
    <row r="6" spans="1:12" x14ac:dyDescent="0.3">
      <c r="A6" t="s">
        <v>79</v>
      </c>
      <c r="B6" t="s">
        <v>78</v>
      </c>
    </row>
    <row r="8" spans="1:12" x14ac:dyDescent="0.3">
      <c r="A8" t="s">
        <v>89</v>
      </c>
      <c r="B8" t="s">
        <v>90</v>
      </c>
    </row>
    <row r="9" spans="1:12" x14ac:dyDescent="0.3">
      <c r="A9" t="s">
        <v>115</v>
      </c>
      <c r="B9" t="s">
        <v>116</v>
      </c>
    </row>
    <row r="11" spans="1:12" x14ac:dyDescent="0.3">
      <c r="A11" s="60" t="s">
        <v>54</v>
      </c>
      <c r="B11" s="60" t="s">
        <v>141</v>
      </c>
      <c r="C11" s="30" t="s">
        <v>143</v>
      </c>
      <c r="D11" s="30" t="s">
        <v>57</v>
      </c>
      <c r="E11" s="61" t="s">
        <v>142</v>
      </c>
      <c r="F11" s="61"/>
      <c r="G11" s="30" t="s">
        <v>95</v>
      </c>
    </row>
    <row r="12" spans="1:12" x14ac:dyDescent="0.3">
      <c r="A12" s="60"/>
      <c r="B12" s="60"/>
      <c r="C12" s="31" t="s">
        <v>62</v>
      </c>
      <c r="D12" s="31" t="s">
        <v>61</v>
      </c>
      <c r="E12" s="30" t="s">
        <v>59</v>
      </c>
      <c r="F12" s="30" t="s">
        <v>60</v>
      </c>
      <c r="G12" s="31" t="s">
        <v>61</v>
      </c>
    </row>
    <row r="13" spans="1:12" x14ac:dyDescent="0.3">
      <c r="A13" s="14" t="s">
        <v>116</v>
      </c>
      <c r="B13" s="14" t="s">
        <v>144</v>
      </c>
      <c r="C13" s="17">
        <f>'LEAD SCHEDULE A2.1'!C14</f>
        <v>849792298</v>
      </c>
      <c r="D13" s="17">
        <f>'LEAD SCHEDULE A2.1'!D14</f>
        <v>898725250</v>
      </c>
      <c r="E13" s="17"/>
      <c r="F13" s="17">
        <f>'E1'!E28</f>
        <v>207720000</v>
      </c>
      <c r="G13" s="17">
        <f>D13-F13</f>
        <v>691005250</v>
      </c>
    </row>
    <row r="14" spans="1:12" x14ac:dyDescent="0.3">
      <c r="A14" s="14" t="s">
        <v>4</v>
      </c>
      <c r="B14" s="14"/>
      <c r="C14" s="17">
        <f>'LEAD SCHEDULE A2.1'!C15</f>
        <v>29426195</v>
      </c>
      <c r="D14" s="17">
        <f>'LEAD SCHEDULE A2.1'!D15</f>
        <v>14940000</v>
      </c>
      <c r="E14" s="17"/>
      <c r="F14" s="17"/>
      <c r="G14" s="17">
        <f>D14</f>
        <v>14940000</v>
      </c>
    </row>
    <row r="15" spans="1:12" x14ac:dyDescent="0.3">
      <c r="A15" s="14"/>
      <c r="B15" s="14"/>
      <c r="C15" s="17"/>
      <c r="D15" s="17"/>
      <c r="E15" s="17"/>
      <c r="F15" s="17"/>
      <c r="G15" s="17"/>
    </row>
    <row r="16" spans="1:12" x14ac:dyDescent="0.3">
      <c r="A16" s="14"/>
      <c r="B16" s="14"/>
      <c r="C16" s="17"/>
      <c r="D16" s="17"/>
      <c r="E16" s="17"/>
      <c r="F16" s="17"/>
      <c r="G16" s="17"/>
    </row>
    <row r="17" spans="1:7" x14ac:dyDescent="0.3">
      <c r="A17" s="14" t="s">
        <v>145</v>
      </c>
      <c r="B17" s="14"/>
      <c r="C17" s="17">
        <f>SUM(C13:C16)</f>
        <v>879218493</v>
      </c>
      <c r="D17" s="17">
        <f>SUM(D13:D16)</f>
        <v>913665250</v>
      </c>
      <c r="E17" s="17"/>
      <c r="F17" s="17"/>
      <c r="G17" s="17">
        <f>SUM(G13:G16)</f>
        <v>705945250</v>
      </c>
    </row>
    <row r="18" spans="1:7" x14ac:dyDescent="0.3">
      <c r="A18" s="39" t="s">
        <v>113</v>
      </c>
      <c r="B18" s="39"/>
      <c r="C18" s="7">
        <f>C17-'LEAD SCHEDULE A2.1'!C14-'LEAD SCHEDULE A2.1'!C15</f>
        <v>0</v>
      </c>
      <c r="D18" s="7">
        <f>D17-'LEAD SCHEDULE A2.1'!D14-'LEAD SCHEDULE A2.1'!D15</f>
        <v>0</v>
      </c>
      <c r="E18" s="1"/>
      <c r="F18" s="1"/>
      <c r="G18" s="1"/>
    </row>
    <row r="19" spans="1:7" x14ac:dyDescent="0.3">
      <c r="C19" s="1"/>
      <c r="D19" s="1"/>
      <c r="E19" s="1"/>
      <c r="F19" s="1"/>
      <c r="G19" s="1"/>
    </row>
    <row r="20" spans="1:7" x14ac:dyDescent="0.3">
      <c r="C20" s="1"/>
      <c r="D20" s="1"/>
      <c r="E20" s="1"/>
      <c r="F20" s="1"/>
      <c r="G20" s="1"/>
    </row>
    <row r="21" spans="1:7" x14ac:dyDescent="0.3">
      <c r="C21" s="1"/>
      <c r="D21" s="1"/>
      <c r="E21" s="1"/>
      <c r="F21" s="1"/>
      <c r="G21" s="1"/>
    </row>
    <row r="22" spans="1:7" x14ac:dyDescent="0.3">
      <c r="C22" s="1"/>
      <c r="D22" s="1"/>
      <c r="E22" s="1"/>
      <c r="F22" s="1"/>
      <c r="G22" s="1"/>
    </row>
    <row r="23" spans="1:7" x14ac:dyDescent="0.3">
      <c r="C23" s="1"/>
      <c r="D23" s="1"/>
      <c r="E23" s="1"/>
      <c r="F23" s="1"/>
      <c r="G23" s="1"/>
    </row>
    <row r="24" spans="1:7" x14ac:dyDescent="0.3">
      <c r="C24" s="1"/>
      <c r="D24" s="1"/>
      <c r="E24" s="1"/>
      <c r="F24" s="1"/>
      <c r="G24" s="1"/>
    </row>
    <row r="25" spans="1:7" x14ac:dyDescent="0.3">
      <c r="C25" s="1"/>
      <c r="D25" s="1"/>
      <c r="E25" s="1"/>
      <c r="F25" s="1"/>
      <c r="G25" s="1"/>
    </row>
    <row r="26" spans="1:7" x14ac:dyDescent="0.3">
      <c r="C26" s="1"/>
      <c r="D26" s="1"/>
      <c r="E26" s="1"/>
      <c r="F26" s="1"/>
      <c r="G26" s="1"/>
    </row>
    <row r="27" spans="1:7" x14ac:dyDescent="0.3">
      <c r="C27" s="1"/>
      <c r="D27" s="1"/>
      <c r="E27" s="1"/>
      <c r="F27" s="1"/>
      <c r="G27" s="1"/>
    </row>
    <row r="28" spans="1:7" x14ac:dyDescent="0.3">
      <c r="C28" s="1"/>
      <c r="D28" s="1"/>
      <c r="E28" s="1"/>
      <c r="F28" s="1"/>
      <c r="G28" s="1"/>
    </row>
  </sheetData>
  <mergeCells count="3">
    <mergeCell ref="E11:F11"/>
    <mergeCell ref="A11:A12"/>
    <mergeCell ref="B11:B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B94DC-CF9A-4F94-A3B6-2413ADCED6EB}">
  <dimension ref="A1:AS248"/>
  <sheetViews>
    <sheetView workbookViewId="0">
      <selection activeCell="A30" sqref="A30"/>
    </sheetView>
  </sheetViews>
  <sheetFormatPr defaultRowHeight="14.4" x14ac:dyDescent="0.3"/>
  <cols>
    <col min="1" max="1" width="16.5546875" customWidth="1"/>
    <col min="3" max="3" width="34.88671875" customWidth="1"/>
    <col min="4" max="4" width="19.44140625" customWidth="1"/>
    <col min="5" max="5" width="26.44140625" customWidth="1"/>
    <col min="6" max="6" width="36.77734375" customWidth="1"/>
    <col min="8" max="8" width="17.33203125" customWidth="1"/>
    <col min="9" max="9" width="31.5546875" bestFit="1" customWidth="1"/>
    <col min="11" max="11" width="11.44140625" bestFit="1" customWidth="1"/>
  </cols>
  <sheetData>
    <row r="1" spans="1:11" x14ac:dyDescent="0.3">
      <c r="A1" t="s">
        <v>72</v>
      </c>
      <c r="H1" s="15"/>
      <c r="I1" s="16" t="s">
        <v>84</v>
      </c>
      <c r="J1" s="16" t="s">
        <v>86</v>
      </c>
      <c r="K1" s="16" t="s">
        <v>83</v>
      </c>
    </row>
    <row r="2" spans="1:11" x14ac:dyDescent="0.3">
      <c r="A2" t="s">
        <v>73</v>
      </c>
      <c r="H2" s="14" t="s">
        <v>81</v>
      </c>
      <c r="I2" s="14"/>
      <c r="J2" s="14"/>
      <c r="K2" s="14"/>
    </row>
    <row r="3" spans="1:11" x14ac:dyDescent="0.3">
      <c r="H3" s="14" t="s">
        <v>82</v>
      </c>
      <c r="I3" s="14"/>
      <c r="J3" s="14"/>
      <c r="K3" s="14"/>
    </row>
    <row r="4" spans="1:11" x14ac:dyDescent="0.3">
      <c r="A4" t="s">
        <v>74</v>
      </c>
      <c r="B4" t="s">
        <v>76</v>
      </c>
      <c r="H4" s="14" t="s">
        <v>85</v>
      </c>
      <c r="I4" s="14"/>
      <c r="J4" s="14"/>
      <c r="K4" s="14"/>
    </row>
    <row r="5" spans="1:11" x14ac:dyDescent="0.3">
      <c r="A5" t="s">
        <v>75</v>
      </c>
      <c r="B5" t="s">
        <v>77</v>
      </c>
    </row>
    <row r="6" spans="1:11" x14ac:dyDescent="0.3">
      <c r="A6" t="s">
        <v>79</v>
      </c>
      <c r="B6" t="s">
        <v>78</v>
      </c>
    </row>
    <row r="8" spans="1:11" x14ac:dyDescent="0.3">
      <c r="A8" t="s">
        <v>89</v>
      </c>
      <c r="B8" t="s">
        <v>90</v>
      </c>
    </row>
    <row r="9" spans="1:11" x14ac:dyDescent="0.3">
      <c r="A9" t="s">
        <v>115</v>
      </c>
      <c r="B9" t="s">
        <v>116</v>
      </c>
    </row>
    <row r="10" spans="1:11" x14ac:dyDescent="0.3">
      <c r="A10" s="60" t="s">
        <v>91</v>
      </c>
      <c r="B10" s="60" t="s">
        <v>92</v>
      </c>
      <c r="C10" s="28" t="s">
        <v>93</v>
      </c>
      <c r="D10" s="60" t="s">
        <v>94</v>
      </c>
      <c r="E10" s="60"/>
      <c r="F10" s="28" t="s">
        <v>95</v>
      </c>
    </row>
    <row r="11" spans="1:11" x14ac:dyDescent="0.3">
      <c r="A11" s="60"/>
      <c r="B11" s="60"/>
      <c r="C11" s="45" t="s">
        <v>61</v>
      </c>
      <c r="D11" s="28" t="s">
        <v>59</v>
      </c>
      <c r="E11" s="28" t="s">
        <v>60</v>
      </c>
      <c r="F11" s="45" t="s">
        <v>61</v>
      </c>
    </row>
    <row r="12" spans="1:11" x14ac:dyDescent="0.3">
      <c r="A12" s="14" t="s">
        <v>96</v>
      </c>
      <c r="B12" s="14"/>
      <c r="C12" s="17">
        <v>0</v>
      </c>
      <c r="D12" s="17"/>
      <c r="E12" s="17"/>
      <c r="F12" s="17">
        <f>C12+D12-E12</f>
        <v>0</v>
      </c>
    </row>
    <row r="13" spans="1:11" x14ac:dyDescent="0.3">
      <c r="A13" s="14" t="s">
        <v>97</v>
      </c>
      <c r="B13" s="14"/>
      <c r="C13" s="17">
        <v>59400000</v>
      </c>
      <c r="D13" s="17"/>
      <c r="E13" s="17"/>
      <c r="F13" s="17">
        <f t="shared" ref="F13:F27" si="0">C13+D13-E13</f>
        <v>59400000</v>
      </c>
    </row>
    <row r="14" spans="1:11" x14ac:dyDescent="0.3">
      <c r="A14" s="14" t="s">
        <v>98</v>
      </c>
      <c r="B14" s="14"/>
      <c r="C14" s="17">
        <v>0</v>
      </c>
      <c r="D14" s="17"/>
      <c r="E14" s="17"/>
      <c r="F14" s="17">
        <f t="shared" si="0"/>
        <v>0</v>
      </c>
    </row>
    <row r="15" spans="1:11" x14ac:dyDescent="0.3">
      <c r="A15" s="14" t="s">
        <v>99</v>
      </c>
      <c r="B15" s="14"/>
      <c r="C15" s="17">
        <v>0</v>
      </c>
      <c r="D15" s="17"/>
      <c r="E15" s="17"/>
      <c r="F15" s="17">
        <f t="shared" si="0"/>
        <v>0</v>
      </c>
    </row>
    <row r="16" spans="1:11" x14ac:dyDescent="0.3">
      <c r="A16" s="14" t="s">
        <v>100</v>
      </c>
      <c r="B16" s="14"/>
      <c r="C16" s="17">
        <v>55000000</v>
      </c>
      <c r="D16" s="17"/>
      <c r="E16" s="17"/>
      <c r="F16" s="17">
        <f t="shared" si="0"/>
        <v>55000000</v>
      </c>
    </row>
    <row r="17" spans="1:45" x14ac:dyDescent="0.3">
      <c r="A17" s="14" t="s">
        <v>101</v>
      </c>
      <c r="B17" s="14" t="s">
        <v>230</v>
      </c>
      <c r="C17" s="17">
        <v>87900000</v>
      </c>
      <c r="D17" s="17"/>
      <c r="E17" s="17">
        <v>13500000</v>
      </c>
      <c r="F17" s="17">
        <f t="shared" si="0"/>
        <v>74400000</v>
      </c>
    </row>
    <row r="18" spans="1:45" x14ac:dyDescent="0.3">
      <c r="A18" s="14" t="s">
        <v>102</v>
      </c>
      <c r="B18" s="14" t="s">
        <v>230</v>
      </c>
      <c r="C18" s="17">
        <v>124475000</v>
      </c>
      <c r="D18" s="17"/>
      <c r="E18" s="17">
        <v>105600000</v>
      </c>
      <c r="F18" s="17">
        <f t="shared" si="0"/>
        <v>18875000</v>
      </c>
    </row>
    <row r="19" spans="1:45" x14ac:dyDescent="0.3">
      <c r="A19" s="14" t="s">
        <v>103</v>
      </c>
      <c r="B19" s="14"/>
      <c r="C19" s="17">
        <v>0</v>
      </c>
      <c r="D19" s="17"/>
      <c r="E19" s="17"/>
      <c r="F19" s="17">
        <f t="shared" si="0"/>
        <v>0</v>
      </c>
    </row>
    <row r="20" spans="1:45" x14ac:dyDescent="0.3">
      <c r="A20" s="14" t="s">
        <v>104</v>
      </c>
      <c r="B20" s="14"/>
      <c r="C20" s="17">
        <v>165575250</v>
      </c>
      <c r="D20" s="17"/>
      <c r="E20" s="17"/>
      <c r="F20" s="17">
        <f t="shared" si="0"/>
        <v>165575250</v>
      </c>
    </row>
    <row r="21" spans="1:45" x14ac:dyDescent="0.3">
      <c r="A21" s="14" t="s">
        <v>105</v>
      </c>
      <c r="B21" s="14"/>
      <c r="C21" s="17">
        <v>36750000</v>
      </c>
      <c r="D21" s="17"/>
      <c r="E21" s="17"/>
      <c r="F21" s="17">
        <f t="shared" si="0"/>
        <v>36750000</v>
      </c>
    </row>
    <row r="22" spans="1:45" x14ac:dyDescent="0.3">
      <c r="A22" s="14" t="s">
        <v>106</v>
      </c>
      <c r="B22" s="14"/>
      <c r="C22" s="17">
        <v>42500000</v>
      </c>
      <c r="D22" s="17"/>
      <c r="E22" s="17"/>
      <c r="F22" s="17">
        <f t="shared" si="0"/>
        <v>42500000</v>
      </c>
      <c r="H22" t="s">
        <v>225</v>
      </c>
      <c r="I22" t="s">
        <v>226</v>
      </c>
      <c r="K22" t="s">
        <v>224</v>
      </c>
    </row>
    <row r="23" spans="1:45" x14ac:dyDescent="0.3">
      <c r="A23" s="14" t="s">
        <v>107</v>
      </c>
      <c r="B23" s="14" t="s">
        <v>230</v>
      </c>
      <c r="C23" s="17">
        <v>125375000</v>
      </c>
      <c r="D23" s="17"/>
      <c r="E23" s="17">
        <v>61120000</v>
      </c>
      <c r="F23" s="17">
        <f t="shared" si="0"/>
        <v>64255000</v>
      </c>
      <c r="H23" s="57">
        <f>C23</f>
        <v>125375000</v>
      </c>
      <c r="I23" s="57">
        <f>E23</f>
        <v>61120000</v>
      </c>
      <c r="K23" s="1">
        <v>62500000</v>
      </c>
      <c r="L23" t="s">
        <v>227</v>
      </c>
    </row>
    <row r="24" spans="1:45" x14ac:dyDescent="0.3">
      <c r="A24" s="14" t="s">
        <v>108</v>
      </c>
      <c r="B24" s="14"/>
      <c r="C24" s="17">
        <v>0</v>
      </c>
      <c r="D24" s="17"/>
      <c r="E24" s="17"/>
      <c r="F24" s="17">
        <f t="shared" si="0"/>
        <v>0</v>
      </c>
      <c r="J24" t="s">
        <v>229</v>
      </c>
      <c r="K24" s="57">
        <f>I23-K23</f>
        <v>-1380000</v>
      </c>
    </row>
    <row r="25" spans="1:45" x14ac:dyDescent="0.3">
      <c r="A25" s="14" t="s">
        <v>109</v>
      </c>
      <c r="B25" s="14"/>
      <c r="C25" s="17">
        <v>51750000</v>
      </c>
      <c r="D25" s="17"/>
      <c r="E25" s="17"/>
      <c r="F25" s="17">
        <f t="shared" si="0"/>
        <v>51750000</v>
      </c>
    </row>
    <row r="26" spans="1:45" x14ac:dyDescent="0.3">
      <c r="A26" s="14" t="s">
        <v>110</v>
      </c>
      <c r="B26" s="14"/>
      <c r="C26" s="17">
        <v>122500000</v>
      </c>
      <c r="D26" s="17"/>
      <c r="E26" s="17"/>
      <c r="F26" s="17">
        <f t="shared" si="0"/>
        <v>122500000</v>
      </c>
    </row>
    <row r="27" spans="1:45" x14ac:dyDescent="0.3">
      <c r="A27" s="14" t="s">
        <v>111</v>
      </c>
      <c r="B27" s="14" t="s">
        <v>230</v>
      </c>
      <c r="C27" s="17">
        <v>27500000</v>
      </c>
      <c r="D27" s="17"/>
      <c r="E27" s="17">
        <v>27500000</v>
      </c>
      <c r="F27" s="17">
        <f t="shared" si="0"/>
        <v>0</v>
      </c>
    </row>
    <row r="28" spans="1:45" x14ac:dyDescent="0.3">
      <c r="A28" s="14" t="s">
        <v>112</v>
      </c>
      <c r="B28" s="14"/>
      <c r="C28" s="17">
        <f>SUM(C12:C27)</f>
        <v>898725250</v>
      </c>
      <c r="D28" s="17"/>
      <c r="E28" s="17">
        <f>SUM(E12:E27)</f>
        <v>207720000</v>
      </c>
      <c r="F28" s="17">
        <f>SUM(F12:F27)</f>
        <v>691005250</v>
      </c>
    </row>
    <row r="29" spans="1:45" x14ac:dyDescent="0.3">
      <c r="A29" s="13" t="s">
        <v>113</v>
      </c>
      <c r="B29" s="13"/>
      <c r="C29" s="7">
        <f>C28-'LEAD SCHEDULE A2.1'!D14</f>
        <v>0</v>
      </c>
      <c r="D29" s="1"/>
      <c r="E29" s="1"/>
      <c r="F29" s="1"/>
    </row>
    <row r="30" spans="1:45" x14ac:dyDescent="0.3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</row>
    <row r="31" spans="1:45" x14ac:dyDescent="0.3">
      <c r="A31" s="51" t="s">
        <v>201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</row>
    <row r="32" spans="1:45" x14ac:dyDescent="0.3">
      <c r="A32" s="49" t="s">
        <v>206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</row>
    <row r="33" spans="1:45" x14ac:dyDescent="0.3">
      <c r="A33" s="49" t="s">
        <v>217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</row>
    <row r="34" spans="1:45" x14ac:dyDescent="0.3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</row>
    <row r="35" spans="1:45" x14ac:dyDescent="0.3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</row>
    <row r="36" spans="1:45" x14ac:dyDescent="0.3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</row>
    <row r="37" spans="1:45" x14ac:dyDescent="0.3">
      <c r="A37" s="51" t="s">
        <v>207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</row>
    <row r="38" spans="1:45" x14ac:dyDescent="0.3">
      <c r="A38" s="49" t="s">
        <v>208</v>
      </c>
      <c r="B38" s="49"/>
      <c r="C38" s="49"/>
      <c r="D38" s="53">
        <v>27500000</v>
      </c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</row>
    <row r="39" spans="1:45" x14ac:dyDescent="0.3">
      <c r="A39" s="49"/>
      <c r="B39" s="49" t="s">
        <v>209</v>
      </c>
      <c r="C39" s="49"/>
      <c r="D39" s="53"/>
      <c r="E39" s="53">
        <v>27500000</v>
      </c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</row>
    <row r="40" spans="1:45" x14ac:dyDescent="0.3">
      <c r="A40" s="49" t="s">
        <v>210</v>
      </c>
      <c r="B40" s="49"/>
      <c r="C40" s="49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</row>
    <row r="41" spans="1:45" x14ac:dyDescent="0.3">
      <c r="A41" s="49"/>
      <c r="B41" s="49"/>
      <c r="C41" s="49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</row>
    <row r="42" spans="1:45" x14ac:dyDescent="0.3">
      <c r="A42" s="49" t="s">
        <v>211</v>
      </c>
      <c r="B42" s="49"/>
      <c r="C42" s="49"/>
      <c r="D42" s="53">
        <v>13500000</v>
      </c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</row>
    <row r="43" spans="1:45" x14ac:dyDescent="0.3">
      <c r="A43" s="49"/>
      <c r="B43" s="49" t="s">
        <v>116</v>
      </c>
      <c r="C43" s="49"/>
      <c r="D43" s="53"/>
      <c r="E43" s="53">
        <v>13500000</v>
      </c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</row>
    <row r="44" spans="1:45" x14ac:dyDescent="0.3">
      <c r="A44" s="49" t="s">
        <v>212</v>
      </c>
      <c r="B44" s="49"/>
      <c r="C44" s="49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</row>
    <row r="45" spans="1:45" x14ac:dyDescent="0.3">
      <c r="A45" s="49"/>
      <c r="B45" s="49"/>
      <c r="C45" s="49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</row>
    <row r="46" spans="1:45" x14ac:dyDescent="0.3">
      <c r="A46" s="49" t="s">
        <v>35</v>
      </c>
      <c r="B46" s="49"/>
      <c r="C46" s="49"/>
      <c r="D46" s="53">
        <v>96000000</v>
      </c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</row>
    <row r="47" spans="1:45" x14ac:dyDescent="0.3">
      <c r="A47" s="49" t="s">
        <v>213</v>
      </c>
      <c r="B47" s="49"/>
      <c r="C47" s="49"/>
      <c r="D47" s="53">
        <v>9600000</v>
      </c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</row>
    <row r="48" spans="1:45" x14ac:dyDescent="0.3">
      <c r="A48" s="49"/>
      <c r="B48" s="49" t="s">
        <v>116</v>
      </c>
      <c r="C48" s="49"/>
      <c r="D48" s="53"/>
      <c r="E48" s="53">
        <v>105600000</v>
      </c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</row>
    <row r="49" spans="1:45" x14ac:dyDescent="0.3">
      <c r="A49" s="49" t="s">
        <v>214</v>
      </c>
      <c r="B49" s="49"/>
      <c r="C49" s="49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</row>
    <row r="50" spans="1:45" x14ac:dyDescent="0.3">
      <c r="A50" s="49"/>
      <c r="B50" s="49"/>
      <c r="C50" s="49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</row>
    <row r="51" spans="1:45" x14ac:dyDescent="0.3">
      <c r="A51" s="49" t="s">
        <v>215</v>
      </c>
      <c r="B51" s="49"/>
      <c r="C51" s="49"/>
      <c r="D51" s="53">
        <v>40000000</v>
      </c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</row>
    <row r="52" spans="1:45" x14ac:dyDescent="0.3">
      <c r="A52" s="49" t="s">
        <v>148</v>
      </c>
      <c r="B52" s="49"/>
      <c r="C52" s="49"/>
      <c r="D52" s="53">
        <v>19200000</v>
      </c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</row>
    <row r="53" spans="1:45" x14ac:dyDescent="0.3">
      <c r="A53" s="49" t="s">
        <v>213</v>
      </c>
      <c r="B53" s="49"/>
      <c r="C53" s="49"/>
      <c r="D53" s="53">
        <v>1920000</v>
      </c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</row>
    <row r="54" spans="1:45" x14ac:dyDescent="0.3">
      <c r="A54" s="49"/>
      <c r="B54" s="49" t="s">
        <v>116</v>
      </c>
      <c r="C54" s="49"/>
      <c r="D54" s="53"/>
      <c r="E54" s="53">
        <f>SUM(D51:D53)</f>
        <v>61120000</v>
      </c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</row>
    <row r="55" spans="1:45" x14ac:dyDescent="0.3">
      <c r="A55" s="49" t="s">
        <v>216</v>
      </c>
      <c r="B55" s="49"/>
      <c r="C55" s="49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</row>
    <row r="56" spans="1:45" x14ac:dyDescent="0.3">
      <c r="A56" s="49"/>
      <c r="B56" s="49"/>
      <c r="C56" s="49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</row>
    <row r="57" spans="1:45" x14ac:dyDescent="0.3">
      <c r="A57" s="49"/>
      <c r="B57" s="49"/>
      <c r="C57" s="49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</row>
    <row r="58" spans="1:45" x14ac:dyDescent="0.3">
      <c r="A58" s="49"/>
      <c r="B58" s="49"/>
      <c r="C58" s="49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</row>
    <row r="59" spans="1:45" x14ac:dyDescent="0.3">
      <c r="A59" s="49"/>
      <c r="B59" s="49"/>
      <c r="C59" s="49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</row>
    <row r="60" spans="1:45" x14ac:dyDescent="0.3">
      <c r="A60" s="49"/>
      <c r="B60" s="49"/>
      <c r="C60" s="49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</row>
    <row r="61" spans="1:45" x14ac:dyDescent="0.3">
      <c r="A61" s="49"/>
      <c r="B61" s="49"/>
      <c r="C61" s="49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</row>
    <row r="62" spans="1:45" x14ac:dyDescent="0.3">
      <c r="A62" s="49"/>
      <c r="B62" s="49"/>
      <c r="C62" s="49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</row>
    <row r="63" spans="1:45" x14ac:dyDescent="0.3">
      <c r="A63" s="49"/>
      <c r="B63" s="49"/>
      <c r="C63" s="49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</row>
    <row r="64" spans="1:45" x14ac:dyDescent="0.3">
      <c r="A64" s="49"/>
      <c r="B64" s="49"/>
      <c r="C64" s="49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</row>
    <row r="65" spans="1:45" x14ac:dyDescent="0.3">
      <c r="A65" s="49"/>
      <c r="B65" s="49"/>
      <c r="C65" s="49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</row>
    <row r="66" spans="1:45" x14ac:dyDescent="0.3">
      <c r="A66" s="49"/>
      <c r="B66" s="49"/>
      <c r="C66" s="49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</row>
    <row r="67" spans="1:45" x14ac:dyDescent="0.3">
      <c r="A67" s="49"/>
      <c r="B67" s="49"/>
      <c r="C67" s="49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</row>
    <row r="68" spans="1:45" x14ac:dyDescent="0.3">
      <c r="A68" s="49"/>
      <c r="B68" s="49"/>
      <c r="C68" s="49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</row>
    <row r="69" spans="1:45" x14ac:dyDescent="0.3">
      <c r="A69" s="49"/>
      <c r="B69" s="49"/>
      <c r="C69" s="49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</row>
    <row r="70" spans="1:45" x14ac:dyDescent="0.3">
      <c r="A70" s="49"/>
      <c r="B70" s="49"/>
      <c r="C70" s="49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</row>
    <row r="71" spans="1:45" x14ac:dyDescent="0.3">
      <c r="A71" s="49"/>
      <c r="B71" s="49"/>
      <c r="C71" s="49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</row>
    <row r="72" spans="1:45" x14ac:dyDescent="0.3">
      <c r="A72" s="49"/>
      <c r="B72" s="49"/>
      <c r="C72" s="49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</row>
    <row r="73" spans="1:45" x14ac:dyDescent="0.3">
      <c r="A73" s="49"/>
      <c r="B73" s="49"/>
      <c r="C73" s="49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</row>
    <row r="74" spans="1:45" x14ac:dyDescent="0.3">
      <c r="A74" s="49"/>
      <c r="B74" s="49"/>
      <c r="C74" s="49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</row>
    <row r="75" spans="1:45" x14ac:dyDescent="0.3">
      <c r="A75" s="49"/>
      <c r="B75" s="49"/>
      <c r="C75" s="49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</row>
    <row r="76" spans="1:45" x14ac:dyDescent="0.3">
      <c r="A76" s="49"/>
      <c r="B76" s="49"/>
      <c r="C76" s="49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</row>
    <row r="77" spans="1:45" x14ac:dyDescent="0.3">
      <c r="A77" s="49"/>
      <c r="B77" s="49"/>
      <c r="C77" s="49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</row>
    <row r="78" spans="1:45" x14ac:dyDescent="0.3">
      <c r="A78" s="49"/>
      <c r="B78" s="49"/>
      <c r="C78" s="49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</row>
    <row r="79" spans="1:45" x14ac:dyDescent="0.3">
      <c r="A79" s="49"/>
      <c r="B79" s="49"/>
      <c r="C79" s="49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</row>
    <row r="80" spans="1:45" x14ac:dyDescent="0.3">
      <c r="A80" s="49"/>
      <c r="B80" s="49"/>
      <c r="C80" s="49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</row>
    <row r="81" spans="1:45" x14ac:dyDescent="0.3">
      <c r="A81" s="49"/>
      <c r="B81" s="49"/>
      <c r="C81" s="49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</row>
    <row r="82" spans="1:45" x14ac:dyDescent="0.3">
      <c r="A82" s="49"/>
      <c r="B82" s="49"/>
      <c r="C82" s="49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</row>
    <row r="83" spans="1:45" x14ac:dyDescent="0.3">
      <c r="A83" s="49"/>
      <c r="B83" s="49"/>
      <c r="C83" s="49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</row>
    <row r="84" spans="1:45" x14ac:dyDescent="0.3">
      <c r="A84" s="49"/>
      <c r="B84" s="49"/>
      <c r="C84" s="49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</row>
    <row r="85" spans="1:45" x14ac:dyDescent="0.3">
      <c r="A85" s="49"/>
      <c r="B85" s="49"/>
      <c r="C85" s="49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</row>
    <row r="86" spans="1:45" x14ac:dyDescent="0.3">
      <c r="A86" s="49"/>
      <c r="B86" s="49"/>
      <c r="C86" s="49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</row>
    <row r="87" spans="1:45" x14ac:dyDescent="0.3">
      <c r="A87" s="49"/>
      <c r="B87" s="49"/>
      <c r="C87" s="49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</row>
    <row r="88" spans="1:45" x14ac:dyDescent="0.3">
      <c r="A88" s="49"/>
      <c r="B88" s="49"/>
      <c r="C88" s="49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</row>
    <row r="89" spans="1:45" x14ac:dyDescent="0.3">
      <c r="A89" s="49"/>
      <c r="B89" s="49"/>
      <c r="C89" s="49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</row>
    <row r="90" spans="1:45" x14ac:dyDescent="0.3">
      <c r="A90" s="49"/>
      <c r="B90" s="49"/>
      <c r="C90" s="49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</row>
    <row r="91" spans="1:45" x14ac:dyDescent="0.3">
      <c r="A91" s="49"/>
      <c r="B91" s="49"/>
      <c r="C91" s="49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</row>
    <row r="92" spans="1:45" x14ac:dyDescent="0.3">
      <c r="A92" s="49"/>
      <c r="B92" s="49"/>
      <c r="C92" s="49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</row>
    <row r="93" spans="1:45" x14ac:dyDescent="0.3">
      <c r="A93" s="49"/>
      <c r="B93" s="49"/>
      <c r="C93" s="49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</row>
    <row r="94" spans="1:45" x14ac:dyDescent="0.3">
      <c r="A94" s="49"/>
      <c r="B94" s="49"/>
      <c r="C94" s="49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</row>
    <row r="95" spans="1:45" x14ac:dyDescent="0.3">
      <c r="A95" s="49"/>
      <c r="B95" s="49"/>
      <c r="C95" s="49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</row>
    <row r="96" spans="1:45" x14ac:dyDescent="0.3">
      <c r="A96" s="49"/>
      <c r="B96" s="49"/>
      <c r="C96" s="49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</row>
    <row r="97" spans="1:45" x14ac:dyDescent="0.3">
      <c r="A97" s="49"/>
      <c r="B97" s="49"/>
      <c r="C97" s="49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</row>
    <row r="98" spans="1:45" x14ac:dyDescent="0.3">
      <c r="A98" s="49"/>
      <c r="B98" s="49"/>
      <c r="C98" s="49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</row>
    <row r="99" spans="1:45" x14ac:dyDescent="0.3">
      <c r="A99" s="49"/>
      <c r="B99" s="49"/>
      <c r="C99" s="49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</row>
    <row r="100" spans="1:45" x14ac:dyDescent="0.3">
      <c r="A100" s="49"/>
      <c r="B100" s="49"/>
      <c r="C100" s="49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</row>
    <row r="101" spans="1:45" x14ac:dyDescent="0.3">
      <c r="A101" s="49"/>
      <c r="B101" s="49"/>
      <c r="C101" s="49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</row>
    <row r="102" spans="1:45" x14ac:dyDescent="0.3">
      <c r="A102" s="49"/>
      <c r="B102" s="49"/>
      <c r="C102" s="49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</row>
    <row r="103" spans="1:45" x14ac:dyDescent="0.3">
      <c r="A103" s="49"/>
      <c r="B103" s="49"/>
      <c r="C103" s="49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</row>
    <row r="104" spans="1:45" x14ac:dyDescent="0.3">
      <c r="A104" s="49"/>
      <c r="B104" s="49"/>
      <c r="C104" s="49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</row>
    <row r="105" spans="1:45" x14ac:dyDescent="0.3">
      <c r="A105" s="49"/>
      <c r="B105" s="49"/>
      <c r="C105" s="49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</row>
    <row r="106" spans="1:45" x14ac:dyDescent="0.3">
      <c r="A106" s="49"/>
      <c r="B106" s="49"/>
      <c r="C106" s="49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</row>
    <row r="107" spans="1:45" x14ac:dyDescent="0.3">
      <c r="A107" s="49"/>
      <c r="B107" s="49"/>
      <c r="C107" s="49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</row>
    <row r="108" spans="1:45" x14ac:dyDescent="0.3">
      <c r="A108" s="49"/>
      <c r="B108" s="49"/>
      <c r="C108" s="49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</row>
    <row r="109" spans="1:45" x14ac:dyDescent="0.3">
      <c r="A109" s="49"/>
      <c r="B109" s="49"/>
      <c r="C109" s="49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</row>
    <row r="110" spans="1:45" x14ac:dyDescent="0.3">
      <c r="A110" s="49"/>
      <c r="B110" s="49"/>
      <c r="C110" s="49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</row>
    <row r="111" spans="1:45" x14ac:dyDescent="0.3">
      <c r="A111" s="49"/>
      <c r="B111" s="49"/>
      <c r="C111" s="49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</row>
    <row r="112" spans="1:45" x14ac:dyDescent="0.3">
      <c r="A112" s="49"/>
      <c r="B112" s="49"/>
      <c r="C112" s="49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</row>
    <row r="113" spans="1:45" x14ac:dyDescent="0.3">
      <c r="A113" s="49"/>
      <c r="B113" s="49"/>
      <c r="C113" s="49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</row>
    <row r="114" spans="1:45" x14ac:dyDescent="0.3">
      <c r="A114" s="49"/>
      <c r="B114" s="49"/>
      <c r="C114" s="49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</row>
    <row r="115" spans="1:45" x14ac:dyDescent="0.3">
      <c r="A115" s="49"/>
      <c r="B115" s="49"/>
      <c r="C115" s="49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</row>
    <row r="116" spans="1:45" x14ac:dyDescent="0.3">
      <c r="A116" s="49"/>
      <c r="B116" s="49"/>
      <c r="C116" s="49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</row>
    <row r="117" spans="1:45" x14ac:dyDescent="0.3">
      <c r="A117" s="49"/>
      <c r="B117" s="49"/>
      <c r="C117" s="49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</row>
    <row r="118" spans="1:45" x14ac:dyDescent="0.3">
      <c r="A118" s="49"/>
      <c r="B118" s="49"/>
      <c r="C118" s="49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</row>
    <row r="119" spans="1:45" x14ac:dyDescent="0.3">
      <c r="A119" s="49"/>
      <c r="B119" s="49"/>
      <c r="C119" s="49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</row>
    <row r="120" spans="1:45" x14ac:dyDescent="0.3">
      <c r="A120" s="49"/>
      <c r="B120" s="49"/>
      <c r="C120" s="49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</row>
    <row r="121" spans="1:45" x14ac:dyDescent="0.3">
      <c r="A121" s="49"/>
      <c r="B121" s="49"/>
      <c r="C121" s="49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</row>
    <row r="122" spans="1:45" x14ac:dyDescent="0.3">
      <c r="A122" s="49"/>
      <c r="B122" s="49"/>
      <c r="C122" s="49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</row>
    <row r="123" spans="1:45" x14ac:dyDescent="0.3">
      <c r="A123" s="49"/>
      <c r="B123" s="49"/>
      <c r="C123" s="49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</row>
    <row r="124" spans="1:45" x14ac:dyDescent="0.3">
      <c r="A124" s="49"/>
      <c r="B124" s="49"/>
      <c r="C124" s="49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</row>
    <row r="125" spans="1:45" x14ac:dyDescent="0.3">
      <c r="A125" s="49"/>
      <c r="B125" s="49"/>
      <c r="C125" s="49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</row>
    <row r="126" spans="1:45" x14ac:dyDescent="0.3">
      <c r="A126" s="49"/>
      <c r="B126" s="49"/>
      <c r="C126" s="49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</row>
    <row r="127" spans="1:45" x14ac:dyDescent="0.3">
      <c r="A127" s="49"/>
      <c r="B127" s="49"/>
      <c r="C127" s="49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</row>
    <row r="128" spans="1:45" x14ac:dyDescent="0.3">
      <c r="A128" s="49"/>
      <c r="B128" s="49"/>
      <c r="C128" s="49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</row>
    <row r="129" spans="1:45" x14ac:dyDescent="0.3">
      <c r="A129" s="49"/>
      <c r="B129" s="49"/>
      <c r="C129" s="49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</row>
    <row r="130" spans="1:45" x14ac:dyDescent="0.3">
      <c r="A130" s="49"/>
      <c r="B130" s="49"/>
      <c r="C130" s="49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</row>
    <row r="131" spans="1:45" x14ac:dyDescent="0.3">
      <c r="A131" s="49"/>
      <c r="B131" s="49"/>
      <c r="C131" s="49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</row>
    <row r="132" spans="1:45" x14ac:dyDescent="0.3">
      <c r="A132" s="49"/>
      <c r="B132" s="49"/>
      <c r="C132" s="49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</row>
    <row r="133" spans="1:45" x14ac:dyDescent="0.3">
      <c r="A133" s="49"/>
      <c r="B133" s="49"/>
      <c r="C133" s="49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</row>
    <row r="134" spans="1:45" x14ac:dyDescent="0.3">
      <c r="A134" s="49"/>
      <c r="B134" s="49"/>
      <c r="C134" s="49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</row>
    <row r="135" spans="1:45" x14ac:dyDescent="0.3">
      <c r="A135" s="49"/>
      <c r="B135" s="49"/>
      <c r="C135" s="49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</row>
    <row r="136" spans="1:45" x14ac:dyDescent="0.3">
      <c r="A136" s="49"/>
      <c r="B136" s="49"/>
      <c r="C136" s="49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</row>
    <row r="137" spans="1:45" x14ac:dyDescent="0.3">
      <c r="A137" s="49"/>
      <c r="B137" s="49"/>
      <c r="C137" s="49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</row>
    <row r="138" spans="1:45" x14ac:dyDescent="0.3">
      <c r="A138" s="49"/>
      <c r="B138" s="49"/>
      <c r="C138" s="49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</row>
    <row r="139" spans="1:45" x14ac:dyDescent="0.3">
      <c r="A139" s="49"/>
      <c r="B139" s="49"/>
      <c r="C139" s="49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</row>
    <row r="140" spans="1:45" x14ac:dyDescent="0.3">
      <c r="A140" s="49"/>
      <c r="B140" s="49"/>
      <c r="C140" s="49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</row>
    <row r="141" spans="1:45" x14ac:dyDescent="0.3">
      <c r="A141" s="49"/>
      <c r="B141" s="49"/>
      <c r="C141" s="49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</row>
    <row r="142" spans="1:45" x14ac:dyDescent="0.3">
      <c r="A142" s="49"/>
      <c r="B142" s="49"/>
      <c r="C142" s="49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</row>
    <row r="143" spans="1:45" x14ac:dyDescent="0.3">
      <c r="A143" s="49"/>
      <c r="B143" s="49"/>
      <c r="C143" s="49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</row>
    <row r="144" spans="1:45" x14ac:dyDescent="0.3">
      <c r="A144" s="49"/>
      <c r="B144" s="49"/>
      <c r="C144" s="49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</row>
    <row r="145" spans="1:45" x14ac:dyDescent="0.3">
      <c r="A145" s="49"/>
      <c r="B145" s="49"/>
      <c r="C145" s="49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</row>
    <row r="146" spans="1:45" x14ac:dyDescent="0.3">
      <c r="A146" s="49"/>
      <c r="B146" s="49"/>
      <c r="C146" s="49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</row>
    <row r="147" spans="1:45" x14ac:dyDescent="0.3">
      <c r="A147" s="49"/>
      <c r="B147" s="49"/>
      <c r="C147" s="49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</row>
    <row r="148" spans="1:45" x14ac:dyDescent="0.3">
      <c r="A148" s="49"/>
      <c r="B148" s="49"/>
      <c r="C148" s="49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</row>
    <row r="149" spans="1:45" x14ac:dyDescent="0.3">
      <c r="A149" s="49"/>
      <c r="B149" s="49"/>
      <c r="C149" s="49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</row>
    <row r="150" spans="1:45" x14ac:dyDescent="0.3">
      <c r="A150" s="49"/>
      <c r="B150" s="49"/>
      <c r="C150" s="49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</row>
    <row r="151" spans="1:45" x14ac:dyDescent="0.3">
      <c r="A151" s="49"/>
      <c r="B151" s="49"/>
      <c r="C151" s="49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</row>
    <row r="152" spans="1:45" x14ac:dyDescent="0.3">
      <c r="A152" s="49"/>
      <c r="B152" s="49"/>
      <c r="C152" s="49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</row>
    <row r="153" spans="1:45" x14ac:dyDescent="0.3">
      <c r="A153" s="49"/>
      <c r="B153" s="49"/>
      <c r="C153" s="49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</row>
    <row r="154" spans="1:45" x14ac:dyDescent="0.3">
      <c r="A154" s="49"/>
      <c r="B154" s="49"/>
      <c r="C154" s="49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</row>
    <row r="155" spans="1:45" x14ac:dyDescent="0.3">
      <c r="A155" s="49"/>
      <c r="B155" s="49"/>
      <c r="C155" s="49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</row>
    <row r="156" spans="1:45" x14ac:dyDescent="0.3">
      <c r="A156" s="49"/>
      <c r="B156" s="49"/>
      <c r="C156" s="49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</row>
    <row r="157" spans="1:45" x14ac:dyDescent="0.3">
      <c r="A157" s="49"/>
      <c r="B157" s="49"/>
      <c r="C157" s="49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</row>
    <row r="158" spans="1:45" x14ac:dyDescent="0.3">
      <c r="A158" s="49"/>
      <c r="B158" s="49"/>
      <c r="C158" s="49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</row>
    <row r="159" spans="1:45" x14ac:dyDescent="0.3">
      <c r="A159" s="49"/>
      <c r="B159" s="49"/>
      <c r="C159" s="49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</row>
    <row r="160" spans="1:45" x14ac:dyDescent="0.3">
      <c r="A160" s="49"/>
      <c r="B160" s="49"/>
      <c r="C160" s="49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</row>
    <row r="161" spans="1:45" x14ac:dyDescent="0.3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</row>
    <row r="162" spans="1:45" x14ac:dyDescent="0.3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</row>
    <row r="163" spans="1:45" x14ac:dyDescent="0.3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</row>
    <row r="164" spans="1:45" x14ac:dyDescent="0.3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</row>
    <row r="165" spans="1:45" x14ac:dyDescent="0.3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</row>
    <row r="166" spans="1:45" x14ac:dyDescent="0.3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</row>
    <row r="167" spans="1:45" x14ac:dyDescent="0.3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</row>
    <row r="168" spans="1:45" x14ac:dyDescent="0.3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</row>
    <row r="169" spans="1:45" x14ac:dyDescent="0.3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</row>
    <row r="170" spans="1:45" x14ac:dyDescent="0.3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</row>
    <row r="171" spans="1:45" x14ac:dyDescent="0.3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</row>
    <row r="172" spans="1:45" x14ac:dyDescent="0.3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</row>
    <row r="173" spans="1:45" x14ac:dyDescent="0.3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</row>
    <row r="174" spans="1:45" x14ac:dyDescent="0.3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</row>
    <row r="175" spans="1:45" x14ac:dyDescent="0.3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</row>
    <row r="176" spans="1:45" x14ac:dyDescent="0.3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</row>
    <row r="177" spans="1:45" x14ac:dyDescent="0.3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</row>
    <row r="178" spans="1:45" x14ac:dyDescent="0.3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</row>
    <row r="179" spans="1:45" x14ac:dyDescent="0.3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</row>
    <row r="180" spans="1:45" x14ac:dyDescent="0.3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</row>
    <row r="181" spans="1:45" x14ac:dyDescent="0.3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</row>
    <row r="182" spans="1:45" x14ac:dyDescent="0.3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</row>
    <row r="183" spans="1:45" x14ac:dyDescent="0.3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</row>
    <row r="184" spans="1:45" x14ac:dyDescent="0.3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</row>
    <row r="185" spans="1:45" x14ac:dyDescent="0.3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</row>
    <row r="186" spans="1:45" x14ac:dyDescent="0.3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</row>
    <row r="187" spans="1:45" x14ac:dyDescent="0.3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</row>
    <row r="188" spans="1:45" x14ac:dyDescent="0.3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</row>
    <row r="189" spans="1:45" x14ac:dyDescent="0.3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</row>
    <row r="190" spans="1:45" x14ac:dyDescent="0.3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</row>
    <row r="191" spans="1:45" x14ac:dyDescent="0.3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</row>
    <row r="192" spans="1:45" x14ac:dyDescent="0.3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</row>
    <row r="193" spans="1:45" x14ac:dyDescent="0.3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</row>
    <row r="194" spans="1:45" x14ac:dyDescent="0.3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</row>
    <row r="195" spans="1:45" x14ac:dyDescent="0.3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</row>
    <row r="196" spans="1:45" x14ac:dyDescent="0.3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</row>
    <row r="197" spans="1:45" x14ac:dyDescent="0.3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</row>
    <row r="198" spans="1:45" x14ac:dyDescent="0.3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</row>
    <row r="199" spans="1:45" x14ac:dyDescent="0.3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</row>
    <row r="200" spans="1:45" x14ac:dyDescent="0.3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</row>
    <row r="201" spans="1:45" x14ac:dyDescent="0.3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</row>
    <row r="202" spans="1:45" x14ac:dyDescent="0.3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</row>
    <row r="203" spans="1:45" x14ac:dyDescent="0.3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</row>
    <row r="204" spans="1:45" x14ac:dyDescent="0.3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</row>
    <row r="205" spans="1:45" x14ac:dyDescent="0.3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</row>
    <row r="206" spans="1:45" x14ac:dyDescent="0.3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</row>
    <row r="207" spans="1:45" x14ac:dyDescent="0.3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</row>
    <row r="208" spans="1:45" x14ac:dyDescent="0.3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</row>
    <row r="209" spans="1:45" x14ac:dyDescent="0.3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</row>
    <row r="210" spans="1:45" x14ac:dyDescent="0.3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</row>
    <row r="211" spans="1:45" x14ac:dyDescent="0.3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</row>
    <row r="212" spans="1:45" x14ac:dyDescent="0.3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</row>
    <row r="213" spans="1:45" x14ac:dyDescent="0.3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</row>
    <row r="214" spans="1:45" x14ac:dyDescent="0.3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</row>
    <row r="215" spans="1:45" x14ac:dyDescent="0.3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</row>
    <row r="216" spans="1:45" x14ac:dyDescent="0.3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9"/>
      <c r="AN216" s="49"/>
      <c r="AO216" s="49"/>
      <c r="AP216" s="49"/>
      <c r="AQ216" s="49"/>
      <c r="AR216" s="49"/>
      <c r="AS216" s="49"/>
    </row>
    <row r="217" spans="1:45" x14ac:dyDescent="0.3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</row>
    <row r="218" spans="1:45" x14ac:dyDescent="0.3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</row>
    <row r="219" spans="1:45" x14ac:dyDescent="0.3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</row>
    <row r="220" spans="1:45" x14ac:dyDescent="0.3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</row>
    <row r="221" spans="1:45" x14ac:dyDescent="0.3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</row>
    <row r="222" spans="1:45" x14ac:dyDescent="0.3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</row>
    <row r="223" spans="1:45" x14ac:dyDescent="0.3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</row>
    <row r="224" spans="1:45" x14ac:dyDescent="0.3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L224" s="49"/>
      <c r="AM224" s="49"/>
      <c r="AN224" s="49"/>
      <c r="AO224" s="49"/>
      <c r="AP224" s="49"/>
      <c r="AQ224" s="49"/>
      <c r="AR224" s="49"/>
      <c r="AS224" s="49"/>
    </row>
    <row r="225" spans="1:45" x14ac:dyDescent="0.3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L225" s="49"/>
      <c r="AM225" s="49"/>
      <c r="AN225" s="49"/>
      <c r="AO225" s="49"/>
      <c r="AP225" s="49"/>
      <c r="AQ225" s="49"/>
      <c r="AR225" s="49"/>
      <c r="AS225" s="49"/>
    </row>
    <row r="226" spans="1:45" x14ac:dyDescent="0.3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</row>
    <row r="227" spans="1:45" x14ac:dyDescent="0.3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</row>
    <row r="228" spans="1:45" x14ac:dyDescent="0.3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49"/>
      <c r="AO228" s="49"/>
      <c r="AP228" s="49"/>
      <c r="AQ228" s="49"/>
      <c r="AR228" s="49"/>
      <c r="AS228" s="49"/>
    </row>
    <row r="229" spans="1:45" x14ac:dyDescent="0.3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  <c r="AL229" s="49"/>
      <c r="AM229" s="49"/>
      <c r="AN229" s="49"/>
      <c r="AO229" s="49"/>
      <c r="AP229" s="49"/>
      <c r="AQ229" s="49"/>
      <c r="AR229" s="49"/>
      <c r="AS229" s="49"/>
    </row>
    <row r="230" spans="1:45" x14ac:dyDescent="0.3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</row>
    <row r="231" spans="1:45" x14ac:dyDescent="0.3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</row>
    <row r="232" spans="1:45" x14ac:dyDescent="0.3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</row>
    <row r="233" spans="1:45" x14ac:dyDescent="0.3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  <c r="AL233" s="49"/>
      <c r="AM233" s="49"/>
      <c r="AN233" s="49"/>
      <c r="AO233" s="49"/>
      <c r="AP233" s="49"/>
      <c r="AQ233" s="49"/>
      <c r="AR233" s="49"/>
      <c r="AS233" s="49"/>
    </row>
    <row r="234" spans="1:45" x14ac:dyDescent="0.3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L234" s="49"/>
      <c r="AM234" s="49"/>
      <c r="AN234" s="49"/>
      <c r="AO234" s="49"/>
      <c r="AP234" s="49"/>
      <c r="AQ234" s="49"/>
      <c r="AR234" s="49"/>
      <c r="AS234" s="49"/>
    </row>
    <row r="235" spans="1:45" x14ac:dyDescent="0.3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</row>
    <row r="236" spans="1:45" x14ac:dyDescent="0.3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L236" s="49"/>
      <c r="AM236" s="49"/>
      <c r="AN236" s="49"/>
      <c r="AO236" s="49"/>
      <c r="AP236" s="49"/>
      <c r="AQ236" s="49"/>
      <c r="AR236" s="49"/>
      <c r="AS236" s="49"/>
    </row>
    <row r="237" spans="1:45" x14ac:dyDescent="0.3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L237" s="49"/>
      <c r="AM237" s="49"/>
      <c r="AN237" s="49"/>
      <c r="AO237" s="49"/>
      <c r="AP237" s="49"/>
      <c r="AQ237" s="49"/>
      <c r="AR237" s="49"/>
      <c r="AS237" s="49"/>
    </row>
    <row r="238" spans="1:45" x14ac:dyDescent="0.3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</row>
    <row r="239" spans="1:45" x14ac:dyDescent="0.3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</row>
    <row r="240" spans="1:45" x14ac:dyDescent="0.3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</row>
    <row r="241" spans="1:45" x14ac:dyDescent="0.3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</row>
    <row r="242" spans="1:45" x14ac:dyDescent="0.3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</row>
    <row r="243" spans="1:45" x14ac:dyDescent="0.3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</row>
    <row r="244" spans="1:45" x14ac:dyDescent="0.3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</row>
    <row r="245" spans="1:45" x14ac:dyDescent="0.3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</row>
    <row r="246" spans="1:45" x14ac:dyDescent="0.3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</row>
    <row r="247" spans="1:45" x14ac:dyDescent="0.3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</row>
    <row r="248" spans="1:45" x14ac:dyDescent="0.3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</row>
  </sheetData>
  <mergeCells count="3">
    <mergeCell ref="A10:A11"/>
    <mergeCell ref="B10:B11"/>
    <mergeCell ref="D10:E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7C142-5826-4399-905E-D205C40FBC45}">
  <dimension ref="A1:N30"/>
  <sheetViews>
    <sheetView zoomScale="103" zoomScaleNormal="95" workbookViewId="0">
      <selection activeCell="I21" sqref="I21"/>
    </sheetView>
  </sheetViews>
  <sheetFormatPr defaultRowHeight="14.4" x14ac:dyDescent="0.3"/>
  <cols>
    <col min="1" max="1" width="14.109375" customWidth="1"/>
    <col min="2" max="2" width="26.6640625" customWidth="1"/>
    <col min="3" max="3" width="14.33203125" customWidth="1"/>
    <col min="4" max="4" width="14.109375" bestFit="1" customWidth="1"/>
    <col min="7" max="7" width="14.109375" bestFit="1" customWidth="1"/>
    <col min="9" max="9" width="21.6640625" customWidth="1"/>
    <col min="11" max="11" width="13.33203125" bestFit="1" customWidth="1"/>
    <col min="12" max="12" width="16.5546875" bestFit="1" customWidth="1"/>
    <col min="13" max="13" width="9.6640625" customWidth="1"/>
    <col min="14" max="14" width="7.21875" bestFit="1" customWidth="1"/>
  </cols>
  <sheetData>
    <row r="1" spans="1:14" x14ac:dyDescent="0.3">
      <c r="A1" s="8" t="s">
        <v>72</v>
      </c>
      <c r="B1" s="8"/>
      <c r="C1" s="8"/>
      <c r="D1" s="8"/>
      <c r="E1" s="8"/>
      <c r="F1" s="8"/>
      <c r="G1" s="8"/>
      <c r="K1" s="22"/>
      <c r="L1" s="23" t="s">
        <v>84</v>
      </c>
      <c r="M1" s="23" t="s">
        <v>86</v>
      </c>
      <c r="N1" s="23" t="s">
        <v>83</v>
      </c>
    </row>
    <row r="2" spans="1:14" x14ac:dyDescent="0.3">
      <c r="A2" s="8" t="s">
        <v>73</v>
      </c>
      <c r="B2" s="8"/>
      <c r="C2" s="8"/>
      <c r="D2" s="8"/>
      <c r="E2" s="8"/>
      <c r="F2" s="8"/>
      <c r="G2" s="8"/>
      <c r="K2" s="24" t="s">
        <v>81</v>
      </c>
      <c r="L2" s="24"/>
      <c r="M2" s="24"/>
      <c r="N2" s="24"/>
    </row>
    <row r="3" spans="1:14" x14ac:dyDescent="0.3">
      <c r="A3" s="8"/>
      <c r="B3" s="8"/>
      <c r="C3" s="8"/>
      <c r="D3" s="8"/>
      <c r="E3" s="8"/>
      <c r="F3" s="8"/>
      <c r="G3" s="8"/>
      <c r="K3" s="24" t="s">
        <v>82</v>
      </c>
      <c r="L3" s="24"/>
      <c r="M3" s="24"/>
      <c r="N3" s="24"/>
    </row>
    <row r="4" spans="1:14" x14ac:dyDescent="0.3">
      <c r="A4" s="8" t="s">
        <v>74</v>
      </c>
      <c r="B4" s="8" t="s">
        <v>76</v>
      </c>
      <c r="C4" s="8"/>
      <c r="D4" s="8"/>
      <c r="E4" s="8"/>
      <c r="F4" s="8"/>
      <c r="G4" s="8"/>
      <c r="K4" s="24" t="s">
        <v>85</v>
      </c>
      <c r="L4" s="24"/>
      <c r="M4" s="24"/>
      <c r="N4" s="24"/>
    </row>
    <row r="5" spans="1:14" x14ac:dyDescent="0.3">
      <c r="A5" s="8" t="s">
        <v>75</v>
      </c>
      <c r="B5" s="8" t="s">
        <v>77</v>
      </c>
      <c r="C5" s="8"/>
      <c r="D5" s="8"/>
      <c r="E5" s="8"/>
      <c r="F5" s="8"/>
      <c r="G5" s="8"/>
      <c r="H5" s="8"/>
      <c r="I5" s="8"/>
      <c r="J5" s="8"/>
      <c r="K5" s="8"/>
    </row>
    <row r="6" spans="1:14" x14ac:dyDescent="0.3">
      <c r="A6" s="8" t="s">
        <v>79</v>
      </c>
      <c r="B6" s="8" t="s">
        <v>78</v>
      </c>
      <c r="C6" s="8"/>
      <c r="D6" s="8"/>
      <c r="E6" s="8"/>
      <c r="F6" s="8"/>
      <c r="G6" s="8"/>
      <c r="H6" s="8"/>
      <c r="I6" s="8"/>
      <c r="J6" s="8"/>
      <c r="K6" s="8"/>
    </row>
    <row r="7" spans="1:14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4" x14ac:dyDescent="0.3">
      <c r="A8" s="8" t="s">
        <v>80</v>
      </c>
      <c r="B8" s="8" t="s">
        <v>124</v>
      </c>
      <c r="C8" s="8"/>
      <c r="D8" s="8"/>
      <c r="E8" s="8"/>
      <c r="F8" s="8"/>
      <c r="G8" s="8"/>
      <c r="H8" s="8"/>
      <c r="I8" s="8"/>
      <c r="J8" s="8"/>
      <c r="K8" s="8"/>
    </row>
    <row r="11" spans="1:14" x14ac:dyDescent="0.3">
      <c r="A11" s="60" t="s">
        <v>117</v>
      </c>
      <c r="B11" s="60" t="s">
        <v>91</v>
      </c>
      <c r="C11" s="60" t="s">
        <v>118</v>
      </c>
      <c r="D11" s="60" t="s">
        <v>119</v>
      </c>
      <c r="E11" s="60" t="s">
        <v>120</v>
      </c>
      <c r="F11" s="60"/>
      <c r="G11" s="60" t="s">
        <v>123</v>
      </c>
      <c r="H11" s="60"/>
      <c r="I11" s="28" t="s">
        <v>125</v>
      </c>
    </row>
    <row r="12" spans="1:14" x14ac:dyDescent="0.3">
      <c r="A12" s="60"/>
      <c r="B12" s="60"/>
      <c r="C12" s="60"/>
      <c r="D12" s="60"/>
      <c r="E12" s="28" t="s">
        <v>121</v>
      </c>
      <c r="F12" s="28" t="s">
        <v>122</v>
      </c>
      <c r="G12" s="28" t="s">
        <v>121</v>
      </c>
      <c r="H12" s="28" t="s">
        <v>122</v>
      </c>
      <c r="I12" s="28" t="s">
        <v>126</v>
      </c>
    </row>
    <row r="13" spans="1:14" x14ac:dyDescent="0.3">
      <c r="A13" s="46">
        <v>1</v>
      </c>
      <c r="B13" s="14" t="s">
        <v>96</v>
      </c>
      <c r="C13" s="14"/>
      <c r="D13" s="17">
        <v>0</v>
      </c>
      <c r="E13" s="14"/>
      <c r="F13" s="14"/>
      <c r="G13" s="17"/>
      <c r="H13" s="17"/>
      <c r="I13" s="17">
        <f>D13-G13</f>
        <v>0</v>
      </c>
      <c r="K13" t="s">
        <v>202</v>
      </c>
      <c r="L13" t="s">
        <v>221</v>
      </c>
    </row>
    <row r="14" spans="1:14" x14ac:dyDescent="0.3">
      <c r="A14" s="46">
        <v>2</v>
      </c>
      <c r="B14" s="14" t="s">
        <v>97</v>
      </c>
      <c r="C14" s="14"/>
      <c r="D14" s="17">
        <v>59400000</v>
      </c>
      <c r="E14" s="14" t="s">
        <v>202</v>
      </c>
      <c r="F14" s="14"/>
      <c r="G14" s="17"/>
      <c r="H14" s="17"/>
      <c r="I14" s="17">
        <v>0</v>
      </c>
      <c r="K14" t="s">
        <v>203</v>
      </c>
      <c r="L14" t="s">
        <v>222</v>
      </c>
    </row>
    <row r="15" spans="1:14" x14ac:dyDescent="0.3">
      <c r="A15" s="46">
        <v>3</v>
      </c>
      <c r="B15" s="14" t="s">
        <v>98</v>
      </c>
      <c r="C15" s="14"/>
      <c r="D15" s="17">
        <v>0</v>
      </c>
      <c r="E15" s="14"/>
      <c r="F15" s="14"/>
      <c r="G15" s="17"/>
      <c r="H15" s="17"/>
      <c r="I15" s="17">
        <f t="shared" ref="I15:I25" si="0">D15-G15</f>
        <v>0</v>
      </c>
      <c r="K15" t="s">
        <v>204</v>
      </c>
      <c r="L15" t="s">
        <v>223</v>
      </c>
    </row>
    <row r="16" spans="1:14" x14ac:dyDescent="0.3">
      <c r="A16" s="46">
        <v>4</v>
      </c>
      <c r="B16" s="14" t="s">
        <v>99</v>
      </c>
      <c r="C16" s="14"/>
      <c r="D16" s="17">
        <v>0</v>
      </c>
      <c r="E16" s="14"/>
      <c r="F16" s="14"/>
      <c r="G16" s="17"/>
      <c r="H16" s="17"/>
      <c r="I16" s="17">
        <f t="shared" si="0"/>
        <v>0</v>
      </c>
    </row>
    <row r="17" spans="1:11" x14ac:dyDescent="0.3">
      <c r="A17" s="46">
        <v>5</v>
      </c>
      <c r="B17" s="14" t="s">
        <v>100</v>
      </c>
      <c r="C17" s="14"/>
      <c r="D17" s="17">
        <v>55000000</v>
      </c>
      <c r="E17" s="14" t="s">
        <v>203</v>
      </c>
      <c r="F17" s="14" t="s">
        <v>203</v>
      </c>
      <c r="G17" s="17"/>
      <c r="H17" s="17"/>
      <c r="I17" s="17">
        <f t="shared" si="0"/>
        <v>55000000</v>
      </c>
    </row>
    <row r="18" spans="1:11" x14ac:dyDescent="0.3">
      <c r="A18" s="46">
        <v>6</v>
      </c>
      <c r="B18" s="14" t="s">
        <v>101</v>
      </c>
      <c r="C18" s="14"/>
      <c r="D18" s="17">
        <v>87900000</v>
      </c>
      <c r="E18" s="14" t="s">
        <v>204</v>
      </c>
      <c r="F18" s="14"/>
      <c r="G18" s="17">
        <v>13500000</v>
      </c>
      <c r="H18" s="17"/>
      <c r="I18" s="17">
        <f t="shared" si="0"/>
        <v>74400000</v>
      </c>
    </row>
    <row r="19" spans="1:11" x14ac:dyDescent="0.3">
      <c r="A19" s="46">
        <v>7</v>
      </c>
      <c r="B19" s="14" t="s">
        <v>102</v>
      </c>
      <c r="C19" s="14"/>
      <c r="D19" s="17">
        <v>124475000</v>
      </c>
      <c r="E19" s="14" t="s">
        <v>204</v>
      </c>
      <c r="F19" s="14"/>
      <c r="G19" s="17">
        <v>105600000</v>
      </c>
      <c r="H19" s="17"/>
      <c r="I19" s="17">
        <f t="shared" si="0"/>
        <v>18875000</v>
      </c>
    </row>
    <row r="20" spans="1:11" x14ac:dyDescent="0.3">
      <c r="A20" s="46">
        <v>8</v>
      </c>
      <c r="B20" s="14" t="s">
        <v>103</v>
      </c>
      <c r="C20" s="14"/>
      <c r="D20" s="17">
        <v>0</v>
      </c>
      <c r="E20" s="14"/>
      <c r="F20" s="14"/>
      <c r="G20" s="17"/>
      <c r="H20" s="17"/>
      <c r="I20" s="17">
        <f t="shared" si="0"/>
        <v>0</v>
      </c>
    </row>
    <row r="21" spans="1:11" x14ac:dyDescent="0.3">
      <c r="A21" s="46">
        <v>9</v>
      </c>
      <c r="B21" s="14" t="s">
        <v>104</v>
      </c>
      <c r="C21" s="14"/>
      <c r="D21" s="17">
        <v>165575250</v>
      </c>
      <c r="E21" s="14" t="s">
        <v>202</v>
      </c>
      <c r="F21" s="14"/>
      <c r="G21" s="17"/>
      <c r="H21" s="17"/>
      <c r="I21" s="17">
        <v>160000000</v>
      </c>
    </row>
    <row r="22" spans="1:11" x14ac:dyDescent="0.3">
      <c r="A22" s="46">
        <v>10</v>
      </c>
      <c r="B22" s="14" t="s">
        <v>105</v>
      </c>
      <c r="C22" s="14"/>
      <c r="D22" s="17">
        <v>36750000</v>
      </c>
      <c r="E22" s="14" t="s">
        <v>202</v>
      </c>
      <c r="F22" s="14"/>
      <c r="G22" s="17"/>
      <c r="H22" s="17"/>
      <c r="I22" s="17">
        <v>0</v>
      </c>
    </row>
    <row r="23" spans="1:11" x14ac:dyDescent="0.3">
      <c r="A23" s="46">
        <v>11</v>
      </c>
      <c r="B23" s="14" t="s">
        <v>106</v>
      </c>
      <c r="C23" s="14"/>
      <c r="D23" s="17">
        <v>42500000</v>
      </c>
      <c r="E23" s="14" t="s">
        <v>203</v>
      </c>
      <c r="F23" s="14" t="s">
        <v>203</v>
      </c>
      <c r="G23" s="17"/>
      <c r="H23" s="17"/>
      <c r="I23" s="17">
        <v>40000000</v>
      </c>
    </row>
    <row r="24" spans="1:11" x14ac:dyDescent="0.3">
      <c r="A24" s="46">
        <v>12</v>
      </c>
      <c r="B24" s="14" t="s">
        <v>107</v>
      </c>
      <c r="C24" s="14"/>
      <c r="D24" s="17">
        <v>125375000</v>
      </c>
      <c r="E24" s="14" t="s">
        <v>204</v>
      </c>
      <c r="F24" s="14"/>
      <c r="G24" s="54">
        <v>61120000</v>
      </c>
      <c r="H24" s="17"/>
      <c r="I24" s="17">
        <f>D24-G24</f>
        <v>64255000</v>
      </c>
      <c r="K24" t="s">
        <v>228</v>
      </c>
    </row>
    <row r="25" spans="1:11" x14ac:dyDescent="0.3">
      <c r="A25" s="46">
        <v>13</v>
      </c>
      <c r="B25" s="14" t="s">
        <v>108</v>
      </c>
      <c r="C25" s="14"/>
      <c r="D25" s="17">
        <v>0</v>
      </c>
      <c r="E25" s="14"/>
      <c r="F25" s="14"/>
      <c r="G25" s="17"/>
      <c r="H25" s="17"/>
      <c r="I25" s="17">
        <f t="shared" si="0"/>
        <v>0</v>
      </c>
    </row>
    <row r="26" spans="1:11" x14ac:dyDescent="0.3">
      <c r="A26" s="46">
        <v>14</v>
      </c>
      <c r="B26" s="14" t="s">
        <v>109</v>
      </c>
      <c r="C26" s="14"/>
      <c r="D26" s="17">
        <v>51750000</v>
      </c>
      <c r="E26" s="14" t="s">
        <v>202</v>
      </c>
      <c r="F26" s="14"/>
      <c r="G26" s="17"/>
      <c r="H26" s="17"/>
      <c r="I26" s="17">
        <v>50000000</v>
      </c>
    </row>
    <row r="27" spans="1:11" x14ac:dyDescent="0.3">
      <c r="A27" s="46">
        <v>15</v>
      </c>
      <c r="B27" s="14" t="s">
        <v>110</v>
      </c>
      <c r="C27" s="14"/>
      <c r="D27" s="17">
        <v>122500000</v>
      </c>
      <c r="E27" s="14" t="s">
        <v>202</v>
      </c>
      <c r="F27" s="14"/>
      <c r="G27" s="17"/>
      <c r="H27" s="17"/>
      <c r="I27" s="17">
        <v>0</v>
      </c>
    </row>
    <row r="28" spans="1:11" x14ac:dyDescent="0.3">
      <c r="A28" s="46">
        <v>16</v>
      </c>
      <c r="B28" s="14" t="s">
        <v>111</v>
      </c>
      <c r="C28" s="14"/>
      <c r="D28" s="17">
        <v>27500000</v>
      </c>
      <c r="E28" s="14" t="s">
        <v>203</v>
      </c>
      <c r="F28" s="14" t="s">
        <v>203</v>
      </c>
      <c r="G28" s="17"/>
      <c r="H28" s="17"/>
      <c r="I28" s="17">
        <v>0</v>
      </c>
    </row>
    <row r="29" spans="1:11" x14ac:dyDescent="0.3">
      <c r="A29" s="14"/>
      <c r="B29" s="14" t="s">
        <v>127</v>
      </c>
      <c r="C29" s="14"/>
      <c r="D29" s="32">
        <f>SUM(D13:D28)</f>
        <v>898725250</v>
      </c>
      <c r="E29" s="14"/>
      <c r="F29" s="14"/>
      <c r="G29" s="17"/>
      <c r="H29" s="17"/>
      <c r="I29" s="17"/>
    </row>
    <row r="30" spans="1:11" x14ac:dyDescent="0.3">
      <c r="B30" s="39" t="s">
        <v>31</v>
      </c>
      <c r="C30" s="39"/>
      <c r="D30" s="39">
        <f>D29-'LEAD SCHEDULE A2.1'!D14</f>
        <v>0</v>
      </c>
      <c r="I30" s="17"/>
    </row>
  </sheetData>
  <mergeCells count="6">
    <mergeCell ref="A11:A12"/>
    <mergeCell ref="G11:H11"/>
    <mergeCell ref="E11:F11"/>
    <mergeCell ref="D11:D12"/>
    <mergeCell ref="C11:C12"/>
    <mergeCell ref="B11:B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3D0EF-5FFD-49F3-BD1D-FD9D84A468DC}">
  <dimension ref="A1:J18"/>
  <sheetViews>
    <sheetView topLeftCell="A3" workbookViewId="0">
      <selection activeCell="C18" sqref="C18"/>
    </sheetView>
  </sheetViews>
  <sheetFormatPr defaultRowHeight="14.4" x14ac:dyDescent="0.3"/>
  <cols>
    <col min="1" max="1" width="38.21875" customWidth="1"/>
    <col min="2" max="2" width="16" bestFit="1" customWidth="1"/>
    <col min="3" max="3" width="12.44140625" bestFit="1" customWidth="1"/>
    <col min="4" max="4" width="25.77734375" bestFit="1" customWidth="1"/>
    <col min="5" max="5" width="22.33203125" bestFit="1" customWidth="1"/>
  </cols>
  <sheetData>
    <row r="1" spans="1:10" x14ac:dyDescent="0.3">
      <c r="A1" s="8" t="s">
        <v>72</v>
      </c>
      <c r="B1" s="8"/>
      <c r="C1" s="8"/>
      <c r="D1" s="8"/>
      <c r="E1" s="8"/>
      <c r="F1" s="8"/>
      <c r="G1" s="22"/>
      <c r="H1" s="23" t="s">
        <v>84</v>
      </c>
      <c r="I1" s="23" t="s">
        <v>86</v>
      </c>
      <c r="J1" s="23" t="s">
        <v>83</v>
      </c>
    </row>
    <row r="2" spans="1:10" x14ac:dyDescent="0.3">
      <c r="A2" s="8" t="s">
        <v>73</v>
      </c>
      <c r="B2" s="8"/>
      <c r="C2" s="8"/>
      <c r="D2" s="8"/>
      <c r="E2" s="8"/>
      <c r="F2" s="8"/>
      <c r="G2" s="24" t="s">
        <v>81</v>
      </c>
      <c r="H2" s="24"/>
      <c r="I2" s="24"/>
      <c r="J2" s="24"/>
    </row>
    <row r="3" spans="1:10" x14ac:dyDescent="0.3">
      <c r="A3" s="8"/>
      <c r="B3" s="8"/>
      <c r="C3" s="8"/>
      <c r="D3" s="8"/>
      <c r="E3" s="8"/>
      <c r="F3" s="8"/>
      <c r="G3" s="24" t="s">
        <v>82</v>
      </c>
      <c r="H3" s="24"/>
      <c r="I3" s="24"/>
      <c r="J3" s="24"/>
    </row>
    <row r="4" spans="1:10" x14ac:dyDescent="0.3">
      <c r="A4" s="8" t="s">
        <v>74</v>
      </c>
      <c r="B4" s="8" t="s">
        <v>76</v>
      </c>
      <c r="C4" s="8"/>
      <c r="D4" s="8"/>
      <c r="E4" s="8"/>
      <c r="F4" s="8"/>
      <c r="G4" s="24" t="s">
        <v>85</v>
      </c>
      <c r="H4" s="24"/>
      <c r="I4" s="24"/>
      <c r="J4" s="24"/>
    </row>
    <row r="5" spans="1:10" x14ac:dyDescent="0.3">
      <c r="A5" s="8" t="s">
        <v>75</v>
      </c>
      <c r="B5" s="8" t="s">
        <v>77</v>
      </c>
      <c r="C5" s="8"/>
      <c r="D5" s="8"/>
      <c r="E5" s="8"/>
      <c r="F5" s="8"/>
      <c r="G5" s="8"/>
    </row>
    <row r="6" spans="1:10" x14ac:dyDescent="0.3">
      <c r="A6" s="8" t="s">
        <v>79</v>
      </c>
      <c r="B6" s="8" t="s">
        <v>78</v>
      </c>
      <c r="C6" s="8"/>
      <c r="D6" s="8"/>
      <c r="E6" s="8"/>
      <c r="F6" s="8"/>
      <c r="G6" s="8"/>
    </row>
    <row r="7" spans="1:10" x14ac:dyDescent="0.3">
      <c r="A7" s="8"/>
      <c r="B7" s="8"/>
      <c r="C7" s="8"/>
      <c r="D7" s="8"/>
      <c r="E7" s="8"/>
      <c r="F7" s="8"/>
      <c r="G7" s="8"/>
    </row>
    <row r="8" spans="1:10" x14ac:dyDescent="0.3">
      <c r="A8" s="8" t="s">
        <v>80</v>
      </c>
      <c r="B8" s="8" t="s">
        <v>140</v>
      </c>
      <c r="C8" s="8"/>
      <c r="D8" s="8"/>
      <c r="E8" s="8"/>
      <c r="F8" s="8"/>
      <c r="G8" s="8"/>
    </row>
    <row r="10" spans="1:10" x14ac:dyDescent="0.3">
      <c r="A10" s="41"/>
      <c r="B10" s="42" t="s">
        <v>136</v>
      </c>
      <c r="C10" s="42" t="s">
        <v>137</v>
      </c>
      <c r="D10" s="42" t="s">
        <v>138</v>
      </c>
      <c r="E10" s="42" t="s">
        <v>139</v>
      </c>
    </row>
    <row r="11" spans="1:10" x14ac:dyDescent="0.3">
      <c r="A11" s="14" t="s">
        <v>128</v>
      </c>
      <c r="B11" s="14">
        <v>5</v>
      </c>
      <c r="C11" s="17">
        <v>435975250</v>
      </c>
      <c r="D11" s="14"/>
      <c r="E11" s="14"/>
    </row>
    <row r="12" spans="1:10" x14ac:dyDescent="0.3">
      <c r="A12" s="14" t="s">
        <v>205</v>
      </c>
      <c r="B12" s="14">
        <v>3</v>
      </c>
      <c r="C12" s="17">
        <v>157530000</v>
      </c>
      <c r="D12" s="14"/>
      <c r="E12" s="14"/>
    </row>
    <row r="13" spans="1:10" x14ac:dyDescent="0.3">
      <c r="A13" s="14" t="s">
        <v>129</v>
      </c>
      <c r="B13" s="14"/>
      <c r="C13" s="17">
        <v>180220000</v>
      </c>
      <c r="D13" s="14"/>
      <c r="E13" s="14"/>
    </row>
    <row r="14" spans="1:10" x14ac:dyDescent="0.3">
      <c r="A14" s="14" t="s">
        <v>130</v>
      </c>
      <c r="B14" s="14">
        <v>0</v>
      </c>
      <c r="C14" s="17">
        <v>0</v>
      </c>
      <c r="D14" s="14"/>
      <c r="E14" s="14"/>
    </row>
    <row r="15" spans="1:10" x14ac:dyDescent="0.3">
      <c r="A15" s="14" t="s">
        <v>131</v>
      </c>
      <c r="B15" s="14">
        <v>3</v>
      </c>
      <c r="C15" s="17">
        <v>125000000</v>
      </c>
      <c r="D15" s="14"/>
      <c r="E15" s="14"/>
    </row>
    <row r="16" spans="1:10" x14ac:dyDescent="0.3">
      <c r="A16" s="14" t="s">
        <v>132</v>
      </c>
      <c r="B16" s="14">
        <v>11</v>
      </c>
      <c r="C16" s="17">
        <f>SUM(C11:C15)</f>
        <v>898725250</v>
      </c>
      <c r="D16" s="14"/>
      <c r="E16" s="14"/>
    </row>
    <row r="17" spans="1:5" x14ac:dyDescent="0.3">
      <c r="A17" s="14" t="s">
        <v>133</v>
      </c>
      <c r="B17" s="14"/>
      <c r="C17" s="32">
        <f>C16</f>
        <v>898725250</v>
      </c>
      <c r="D17" s="14"/>
      <c r="E17" s="14"/>
    </row>
    <row r="18" spans="1:5" ht="28.8" x14ac:dyDescent="0.3">
      <c r="A18" s="40" t="s">
        <v>135</v>
      </c>
      <c r="B18" s="14"/>
      <c r="C18" s="14"/>
      <c r="D18" s="14"/>
      <c r="E18" s="1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36509-0FED-4BFF-9888-2345AA7F4DB3}">
  <dimension ref="A1:J18"/>
  <sheetViews>
    <sheetView tabSelected="1" topLeftCell="A4" workbookViewId="0">
      <selection activeCell="H13" sqref="H13"/>
    </sheetView>
  </sheetViews>
  <sheetFormatPr defaultRowHeight="14.4" x14ac:dyDescent="0.3"/>
  <cols>
    <col min="1" max="1" width="38.21875" customWidth="1"/>
    <col min="2" max="2" width="16" bestFit="1" customWidth="1"/>
    <col min="3" max="3" width="14.109375" bestFit="1" customWidth="1"/>
    <col min="4" max="4" width="25.77734375" bestFit="1" customWidth="1"/>
    <col min="5" max="5" width="22.33203125" bestFit="1" customWidth="1"/>
  </cols>
  <sheetData>
    <row r="1" spans="1:10" x14ac:dyDescent="0.3">
      <c r="A1" s="8" t="s">
        <v>72</v>
      </c>
      <c r="B1" s="8"/>
      <c r="C1" s="8"/>
      <c r="D1" s="8"/>
      <c r="E1" s="8"/>
      <c r="F1" s="8"/>
      <c r="G1" s="22"/>
      <c r="H1" s="23" t="s">
        <v>84</v>
      </c>
      <c r="I1" s="23" t="s">
        <v>86</v>
      </c>
      <c r="J1" s="23" t="s">
        <v>83</v>
      </c>
    </row>
    <row r="2" spans="1:10" x14ac:dyDescent="0.3">
      <c r="A2" s="8" t="s">
        <v>73</v>
      </c>
      <c r="B2" s="8"/>
      <c r="C2" s="8"/>
      <c r="D2" s="8"/>
      <c r="E2" s="8"/>
      <c r="F2" s="8"/>
      <c r="G2" s="24" t="s">
        <v>81</v>
      </c>
      <c r="H2" s="24"/>
      <c r="I2" s="24"/>
      <c r="J2" s="24"/>
    </row>
    <row r="3" spans="1:10" x14ac:dyDescent="0.3">
      <c r="A3" s="8"/>
      <c r="B3" s="8"/>
      <c r="C3" s="8"/>
      <c r="D3" s="8"/>
      <c r="E3" s="8"/>
      <c r="F3" s="8"/>
      <c r="G3" s="24" t="s">
        <v>82</v>
      </c>
      <c r="H3" s="24"/>
      <c r="I3" s="24"/>
      <c r="J3" s="24"/>
    </row>
    <row r="4" spans="1:10" x14ac:dyDescent="0.3">
      <c r="A4" s="8" t="s">
        <v>74</v>
      </c>
      <c r="B4" s="8" t="s">
        <v>76</v>
      </c>
      <c r="C4" s="8"/>
      <c r="D4" s="8"/>
      <c r="E4" s="8"/>
      <c r="F4" s="8"/>
      <c r="G4" s="24" t="s">
        <v>85</v>
      </c>
      <c r="H4" s="24"/>
      <c r="I4" s="24"/>
      <c r="J4" s="24"/>
    </row>
    <row r="5" spans="1:10" x14ac:dyDescent="0.3">
      <c r="A5" s="8" t="s">
        <v>75</v>
      </c>
      <c r="B5" s="8" t="s">
        <v>77</v>
      </c>
      <c r="C5" s="8"/>
      <c r="D5" s="8"/>
      <c r="E5" s="8"/>
      <c r="F5" s="8"/>
      <c r="G5" s="8"/>
    </row>
    <row r="6" spans="1:10" x14ac:dyDescent="0.3">
      <c r="A6" s="8" t="s">
        <v>79</v>
      </c>
      <c r="B6" s="8" t="s">
        <v>78</v>
      </c>
      <c r="C6" s="8"/>
      <c r="D6" s="8"/>
      <c r="E6" s="8"/>
      <c r="F6" s="8"/>
      <c r="G6" s="8"/>
    </row>
    <row r="7" spans="1:10" x14ac:dyDescent="0.3">
      <c r="A7" s="8"/>
      <c r="B7" s="8"/>
      <c r="C7" s="8"/>
      <c r="D7" s="8"/>
      <c r="E7" s="8"/>
      <c r="F7" s="8"/>
      <c r="G7" s="8"/>
    </row>
    <row r="8" spans="1:10" x14ac:dyDescent="0.3">
      <c r="A8" s="8" t="s">
        <v>80</v>
      </c>
      <c r="B8" s="8" t="s">
        <v>220</v>
      </c>
      <c r="C8" s="8"/>
      <c r="D8" s="8"/>
      <c r="E8" s="8"/>
      <c r="F8" s="8"/>
      <c r="G8" s="8"/>
    </row>
    <row r="10" spans="1:10" x14ac:dyDescent="0.3">
      <c r="A10" s="41"/>
      <c r="B10" s="42" t="s">
        <v>136</v>
      </c>
      <c r="C10" s="42" t="s">
        <v>137</v>
      </c>
      <c r="D10" s="42" t="s">
        <v>138</v>
      </c>
      <c r="E10" s="42" t="s">
        <v>139</v>
      </c>
    </row>
    <row r="11" spans="1:10" x14ac:dyDescent="0.3">
      <c r="A11" s="14" t="s">
        <v>128</v>
      </c>
      <c r="B11" s="14">
        <v>0</v>
      </c>
      <c r="C11" s="17"/>
      <c r="D11" s="14"/>
      <c r="E11" s="14"/>
    </row>
    <row r="12" spans="1:10" x14ac:dyDescent="0.3">
      <c r="A12" s="14" t="s">
        <v>134</v>
      </c>
      <c r="B12" s="14">
        <v>0</v>
      </c>
      <c r="C12" s="17"/>
      <c r="D12" s="14"/>
      <c r="E12" s="14"/>
    </row>
    <row r="13" spans="1:10" x14ac:dyDescent="0.3">
      <c r="A13" s="14" t="s">
        <v>129</v>
      </c>
      <c r="B13" s="14"/>
      <c r="C13" s="17"/>
      <c r="D13" s="14"/>
      <c r="E13" s="14"/>
    </row>
    <row r="14" spans="1:10" x14ac:dyDescent="0.3">
      <c r="A14" s="14" t="s">
        <v>130</v>
      </c>
      <c r="B14" s="14">
        <v>0</v>
      </c>
      <c r="C14" s="17"/>
      <c r="D14" s="14"/>
      <c r="E14" s="14"/>
    </row>
    <row r="15" spans="1:10" x14ac:dyDescent="0.3">
      <c r="A15" s="14" t="s">
        <v>131</v>
      </c>
      <c r="B15" s="14">
        <v>2</v>
      </c>
      <c r="C15" s="17">
        <v>97500000</v>
      </c>
      <c r="D15" s="14"/>
      <c r="E15" s="14"/>
    </row>
    <row r="16" spans="1:10" x14ac:dyDescent="0.3">
      <c r="A16" s="14" t="s">
        <v>132</v>
      </c>
      <c r="B16" s="14">
        <v>2</v>
      </c>
      <c r="C16" s="17">
        <v>97500000</v>
      </c>
      <c r="D16" s="14"/>
      <c r="E16" s="14"/>
    </row>
    <row r="17" spans="1:5" x14ac:dyDescent="0.3">
      <c r="A17" s="14" t="s">
        <v>133</v>
      </c>
      <c r="B17" s="14"/>
      <c r="C17" s="17">
        <v>898725250</v>
      </c>
      <c r="D17" s="14"/>
      <c r="E17" s="14"/>
    </row>
    <row r="18" spans="1:5" ht="28.8" x14ac:dyDescent="0.3">
      <c r="A18" s="40" t="s">
        <v>135</v>
      </c>
      <c r="B18" s="14"/>
      <c r="C18" s="17"/>
      <c r="D18" s="14"/>
      <c r="E18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5B672-5E48-43EE-9964-34C71DAE7667}">
  <dimension ref="A1:M24"/>
  <sheetViews>
    <sheetView topLeftCell="A5" workbookViewId="0">
      <selection activeCell="A11" sqref="A11:D23"/>
    </sheetView>
  </sheetViews>
  <sheetFormatPr defaultRowHeight="14.4" x14ac:dyDescent="0.3"/>
  <cols>
    <col min="1" max="1" width="35.21875" bestFit="1" customWidth="1"/>
    <col min="2" max="2" width="18.88671875" customWidth="1"/>
    <col min="3" max="3" width="19.6640625" customWidth="1"/>
    <col min="4" max="4" width="20.88671875" customWidth="1"/>
    <col min="5" max="5" width="36" customWidth="1"/>
    <col min="6" max="6" width="19.33203125" customWidth="1"/>
    <col min="7" max="7" width="20.88671875" customWidth="1"/>
  </cols>
  <sheetData>
    <row r="1" spans="1:13" x14ac:dyDescent="0.3">
      <c r="A1" s="8" t="s">
        <v>72</v>
      </c>
      <c r="B1" s="8"/>
      <c r="C1" s="8"/>
      <c r="D1" s="8"/>
      <c r="E1" s="8"/>
      <c r="F1" s="8"/>
      <c r="G1" s="8"/>
      <c r="H1" s="22"/>
      <c r="I1" s="23" t="s">
        <v>84</v>
      </c>
      <c r="J1" s="23" t="s">
        <v>86</v>
      </c>
      <c r="K1" s="23" t="s">
        <v>83</v>
      </c>
      <c r="L1" s="8"/>
      <c r="M1" s="8"/>
    </row>
    <row r="2" spans="1:13" x14ac:dyDescent="0.3">
      <c r="A2" s="8" t="s">
        <v>73</v>
      </c>
      <c r="B2" s="8"/>
      <c r="C2" s="8"/>
      <c r="D2" s="8"/>
      <c r="E2" s="8"/>
      <c r="F2" s="8"/>
      <c r="G2" s="8"/>
      <c r="H2" s="24" t="s">
        <v>81</v>
      </c>
      <c r="I2" s="24"/>
      <c r="J2" s="24"/>
      <c r="K2" s="24"/>
      <c r="L2" s="8"/>
      <c r="M2" s="8"/>
    </row>
    <row r="3" spans="1:13" x14ac:dyDescent="0.3">
      <c r="A3" s="8"/>
      <c r="B3" s="8"/>
      <c r="C3" s="8"/>
      <c r="D3" s="8"/>
      <c r="E3" s="8"/>
      <c r="F3" s="8"/>
      <c r="G3" s="8"/>
      <c r="H3" s="24" t="s">
        <v>82</v>
      </c>
      <c r="I3" s="24"/>
      <c r="J3" s="24"/>
      <c r="K3" s="24"/>
      <c r="L3" s="8"/>
      <c r="M3" s="8"/>
    </row>
    <row r="4" spans="1:13" x14ac:dyDescent="0.3">
      <c r="A4" s="8" t="s">
        <v>74</v>
      </c>
      <c r="B4" s="8" t="s">
        <v>76</v>
      </c>
      <c r="C4" s="8"/>
      <c r="D4" s="8"/>
      <c r="E4" s="8"/>
      <c r="F4" s="8"/>
      <c r="G4" s="8"/>
      <c r="H4" s="24" t="s">
        <v>85</v>
      </c>
      <c r="I4" s="24"/>
      <c r="J4" s="24"/>
      <c r="K4" s="24"/>
      <c r="L4" s="8"/>
      <c r="M4" s="8"/>
    </row>
    <row r="5" spans="1:13" x14ac:dyDescent="0.3">
      <c r="A5" s="8" t="s">
        <v>75</v>
      </c>
      <c r="B5" s="8" t="s">
        <v>77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">
      <c r="A6" s="8" t="s">
        <v>79</v>
      </c>
      <c r="B6" s="8" t="s">
        <v>78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3">
      <c r="A8" s="8" t="s">
        <v>80</v>
      </c>
      <c r="B8" s="8" t="s">
        <v>87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3">
      <c r="A9" s="62" t="s">
        <v>54</v>
      </c>
      <c r="B9" s="25" t="s">
        <v>55</v>
      </c>
      <c r="C9" s="25" t="s">
        <v>56</v>
      </c>
      <c r="D9" s="25" t="s">
        <v>57</v>
      </c>
      <c r="E9" s="63" t="s">
        <v>58</v>
      </c>
      <c r="F9" s="63"/>
      <c r="G9" s="25" t="s">
        <v>56</v>
      </c>
      <c r="H9" s="8"/>
      <c r="I9" s="8"/>
      <c r="J9" s="8"/>
      <c r="K9" s="8"/>
      <c r="L9" s="8"/>
      <c r="M9" s="8"/>
    </row>
    <row r="10" spans="1:13" x14ac:dyDescent="0.3">
      <c r="A10" s="62"/>
      <c r="B10" s="25" t="s">
        <v>63</v>
      </c>
      <c r="C10" s="26" t="s">
        <v>62</v>
      </c>
      <c r="D10" s="26" t="s">
        <v>61</v>
      </c>
      <c r="E10" s="25" t="s">
        <v>59</v>
      </c>
      <c r="F10" s="25" t="s">
        <v>60</v>
      </c>
      <c r="G10" s="26" t="s">
        <v>61</v>
      </c>
      <c r="H10" s="8"/>
      <c r="I10" s="8"/>
      <c r="J10" s="8"/>
      <c r="K10" s="8"/>
      <c r="L10" s="8"/>
      <c r="M10" s="8"/>
    </row>
    <row r="11" spans="1:13" x14ac:dyDescent="0.3">
      <c r="A11" s="17" t="s">
        <v>35</v>
      </c>
      <c r="B11" s="14" t="s">
        <v>219</v>
      </c>
      <c r="C11" s="17">
        <v>5721597850</v>
      </c>
      <c r="D11" s="17">
        <v>5480859000</v>
      </c>
      <c r="E11" s="17">
        <f>'PL1'!E18</f>
        <v>115200000</v>
      </c>
      <c r="F11" s="17"/>
      <c r="G11" s="17">
        <f>D11-E11</f>
        <v>5365659000</v>
      </c>
    </row>
    <row r="12" spans="1:13" x14ac:dyDescent="0.3">
      <c r="A12" s="17" t="s">
        <v>36</v>
      </c>
      <c r="B12" s="14"/>
      <c r="C12" s="17">
        <v>4377276195</v>
      </c>
      <c r="D12" s="17">
        <v>4422500000</v>
      </c>
      <c r="E12" s="17"/>
      <c r="F12" s="17"/>
      <c r="G12" s="17">
        <f>D12</f>
        <v>4422500000</v>
      </c>
    </row>
    <row r="13" spans="1:13" x14ac:dyDescent="0.3">
      <c r="A13" s="17" t="s">
        <v>37</v>
      </c>
      <c r="B13" s="14"/>
      <c r="C13" s="17">
        <f>C11-C12</f>
        <v>1344321655</v>
      </c>
      <c r="D13" s="17">
        <f>D11-D12</f>
        <v>1058359000</v>
      </c>
      <c r="E13" s="17"/>
      <c r="F13" s="17"/>
      <c r="G13" s="17">
        <f>G11-G12</f>
        <v>943159000</v>
      </c>
    </row>
    <row r="14" spans="1:13" x14ac:dyDescent="0.3">
      <c r="A14" s="17" t="s">
        <v>38</v>
      </c>
      <c r="B14" s="14"/>
      <c r="C14" s="17">
        <v>691642174</v>
      </c>
      <c r="D14" s="17">
        <v>771313104</v>
      </c>
      <c r="E14" s="17"/>
      <c r="F14" s="17"/>
      <c r="G14" s="17">
        <f>D14</f>
        <v>771313104</v>
      </c>
    </row>
    <row r="15" spans="1:13" x14ac:dyDescent="0.3">
      <c r="A15" s="17" t="s">
        <v>39</v>
      </c>
      <c r="B15" s="14"/>
      <c r="C15" s="17">
        <f>C13-C14</f>
        <v>652679481</v>
      </c>
      <c r="D15" s="17">
        <f>D13-D14</f>
        <v>287045896</v>
      </c>
      <c r="E15" s="17"/>
      <c r="F15" s="17"/>
      <c r="G15" s="17">
        <f>G13-G14</f>
        <v>171845896</v>
      </c>
    </row>
    <row r="16" spans="1:13" x14ac:dyDescent="0.3">
      <c r="A16" s="17" t="s">
        <v>40</v>
      </c>
      <c r="B16" s="14"/>
      <c r="C16" s="17"/>
      <c r="D16" s="17"/>
      <c r="E16" s="17"/>
      <c r="F16" s="17"/>
      <c r="G16" s="17"/>
    </row>
    <row r="17" spans="1:7" x14ac:dyDescent="0.3">
      <c r="A17" s="17" t="s">
        <v>41</v>
      </c>
      <c r="B17" s="14"/>
      <c r="C17" s="17">
        <v>-1300600</v>
      </c>
      <c r="D17" s="17">
        <v>0</v>
      </c>
      <c r="E17" s="17"/>
      <c r="F17" s="17"/>
      <c r="G17" s="17">
        <f>D17</f>
        <v>0</v>
      </c>
    </row>
    <row r="18" spans="1:7" x14ac:dyDescent="0.3">
      <c r="A18" s="17" t="s">
        <v>42</v>
      </c>
      <c r="B18" s="14"/>
      <c r="C18" s="17">
        <v>8654500</v>
      </c>
      <c r="D18" s="17">
        <v>29133025</v>
      </c>
      <c r="E18" s="17"/>
      <c r="F18" s="17"/>
      <c r="G18" s="17">
        <f t="shared" ref="G18:G19" si="0">D18</f>
        <v>29133025</v>
      </c>
    </row>
    <row r="19" spans="1:7" x14ac:dyDescent="0.3">
      <c r="A19" s="17" t="s">
        <v>43</v>
      </c>
      <c r="B19" s="14"/>
      <c r="C19" s="17">
        <v>-1864000</v>
      </c>
      <c r="D19" s="17">
        <v>0</v>
      </c>
      <c r="E19" s="17"/>
      <c r="F19" s="17"/>
      <c r="G19" s="17">
        <f t="shared" si="0"/>
        <v>0</v>
      </c>
    </row>
    <row r="20" spans="1:7" x14ac:dyDescent="0.3">
      <c r="A20" s="17" t="s">
        <v>44</v>
      </c>
      <c r="B20" s="14"/>
      <c r="C20" s="17">
        <f>SUM(C17:C19)</f>
        <v>5489900</v>
      </c>
      <c r="D20" s="17">
        <f>SUM(D17:D19)</f>
        <v>29133025</v>
      </c>
      <c r="E20" s="17"/>
      <c r="F20" s="17"/>
      <c r="G20" s="17">
        <f>G18</f>
        <v>29133025</v>
      </c>
    </row>
    <row r="21" spans="1:7" x14ac:dyDescent="0.3">
      <c r="A21" s="17" t="s">
        <v>45</v>
      </c>
      <c r="B21" s="14"/>
      <c r="C21" s="17">
        <f>C15+C20</f>
        <v>658169381</v>
      </c>
      <c r="D21" s="17">
        <f>D15+D20</f>
        <v>316178921</v>
      </c>
      <c r="E21" s="17"/>
      <c r="F21" s="17"/>
      <c r="G21" s="17">
        <f>G15+G20</f>
        <v>200978921</v>
      </c>
    </row>
    <row r="22" spans="1:7" x14ac:dyDescent="0.3">
      <c r="A22" s="17" t="s">
        <v>46</v>
      </c>
      <c r="B22" s="14"/>
      <c r="C22" s="17">
        <v>93993814</v>
      </c>
      <c r="D22" s="17">
        <v>44432026</v>
      </c>
      <c r="E22" s="17"/>
      <c r="F22" s="17"/>
      <c r="G22" s="17">
        <f>G21*22%</f>
        <v>44215362.619999997</v>
      </c>
    </row>
    <row r="23" spans="1:7" x14ac:dyDescent="0.3">
      <c r="A23" s="18" t="s">
        <v>47</v>
      </c>
      <c r="B23" s="15"/>
      <c r="C23" s="18">
        <f>C21-C22</f>
        <v>564175567</v>
      </c>
      <c r="D23" s="18">
        <f>D21-D22</f>
        <v>271746895</v>
      </c>
      <c r="E23" s="17"/>
      <c r="F23" s="17"/>
      <c r="G23" s="18">
        <f>G21-G22</f>
        <v>156763558.38</v>
      </c>
    </row>
    <row r="24" spans="1:7" x14ac:dyDescent="0.3">
      <c r="A24" s="43" t="s">
        <v>31</v>
      </c>
      <c r="B24" s="39"/>
      <c r="C24" s="39">
        <f>C23-PL!B14</f>
        <v>0</v>
      </c>
      <c r="D24" s="39">
        <f>D23-PL!D14</f>
        <v>0</v>
      </c>
    </row>
  </sheetData>
  <mergeCells count="2">
    <mergeCell ref="A9:A10"/>
    <mergeCell ref="E9:F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79A64-133A-4967-8E01-940404112FB4}">
  <dimension ref="A1:L41"/>
  <sheetViews>
    <sheetView workbookViewId="0">
      <selection activeCell="A25" sqref="A25"/>
    </sheetView>
  </sheetViews>
  <sheetFormatPr defaultRowHeight="14.4" x14ac:dyDescent="0.3"/>
  <cols>
    <col min="1" max="1" width="28.109375" customWidth="1"/>
    <col min="2" max="2" width="9.109375" customWidth="1"/>
    <col min="3" max="3" width="17.88671875" customWidth="1"/>
    <col min="4" max="4" width="16.44140625" customWidth="1"/>
    <col min="5" max="5" width="13.44140625" customWidth="1"/>
    <col min="7" max="7" width="15.77734375" customWidth="1"/>
    <col min="9" max="9" width="13.33203125" bestFit="1" customWidth="1"/>
    <col min="10" max="10" width="12.44140625" bestFit="1" customWidth="1"/>
    <col min="11" max="11" width="7.77734375" bestFit="1" customWidth="1"/>
    <col min="12" max="12" width="7.21875" bestFit="1" customWidth="1"/>
  </cols>
  <sheetData>
    <row r="1" spans="1:12" x14ac:dyDescent="0.3">
      <c r="A1" s="8" t="s">
        <v>72</v>
      </c>
      <c r="B1" s="8"/>
      <c r="C1" s="8"/>
      <c r="D1" s="8"/>
      <c r="E1" s="8"/>
      <c r="F1" s="8"/>
      <c r="G1" s="8"/>
      <c r="H1" s="8"/>
      <c r="I1" s="22"/>
      <c r="J1" s="23" t="s">
        <v>84</v>
      </c>
      <c r="K1" s="23" t="s">
        <v>86</v>
      </c>
      <c r="L1" s="23" t="s">
        <v>83</v>
      </c>
    </row>
    <row r="2" spans="1:12" x14ac:dyDescent="0.3">
      <c r="A2" s="8" t="s">
        <v>73</v>
      </c>
      <c r="B2" s="8"/>
      <c r="C2" s="8"/>
      <c r="D2" s="8"/>
      <c r="E2" s="8"/>
      <c r="F2" s="8"/>
      <c r="G2" s="8"/>
      <c r="H2" s="8"/>
      <c r="I2" s="24" t="s">
        <v>81</v>
      </c>
      <c r="J2" s="24"/>
      <c r="K2" s="24"/>
      <c r="L2" s="24"/>
    </row>
    <row r="3" spans="1:12" x14ac:dyDescent="0.3">
      <c r="A3" s="8"/>
      <c r="B3" s="8"/>
      <c r="C3" s="8"/>
      <c r="D3" s="8"/>
      <c r="E3" s="8"/>
      <c r="F3" s="8"/>
      <c r="G3" s="8"/>
      <c r="H3" s="8"/>
      <c r="I3" s="24" t="s">
        <v>82</v>
      </c>
      <c r="J3" s="24"/>
      <c r="K3" s="24"/>
      <c r="L3" s="24"/>
    </row>
    <row r="4" spans="1:12" x14ac:dyDescent="0.3">
      <c r="A4" s="8" t="s">
        <v>74</v>
      </c>
      <c r="B4" s="8" t="s">
        <v>76</v>
      </c>
      <c r="C4" s="8"/>
      <c r="D4" s="8"/>
      <c r="E4" s="8"/>
      <c r="F4" s="8"/>
      <c r="G4" s="8"/>
      <c r="H4" s="8"/>
      <c r="I4" s="24" t="s">
        <v>85</v>
      </c>
      <c r="J4" s="24"/>
      <c r="K4" s="24"/>
      <c r="L4" s="24"/>
    </row>
    <row r="5" spans="1:12" x14ac:dyDescent="0.3">
      <c r="A5" s="8" t="s">
        <v>75</v>
      </c>
      <c r="B5" s="8" t="s">
        <v>77</v>
      </c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3">
      <c r="A6" s="8" t="s">
        <v>79</v>
      </c>
      <c r="B6" s="8" t="s">
        <v>78</v>
      </c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3">
      <c r="A8" s="8" t="s">
        <v>80</v>
      </c>
      <c r="B8" s="8" t="s">
        <v>35</v>
      </c>
      <c r="C8" s="8"/>
      <c r="D8" s="8"/>
      <c r="E8" s="8"/>
      <c r="F8" s="8"/>
      <c r="G8" s="8"/>
      <c r="H8" s="8"/>
      <c r="I8" s="8"/>
      <c r="J8" s="8"/>
      <c r="K8" s="8"/>
      <c r="L8" s="8"/>
    </row>
    <row r="10" spans="1:12" x14ac:dyDescent="0.3">
      <c r="A10" s="64" t="s">
        <v>54</v>
      </c>
      <c r="B10" s="64" t="s">
        <v>146</v>
      </c>
      <c r="C10" s="44" t="s">
        <v>147</v>
      </c>
      <c r="D10" s="28" t="s">
        <v>93</v>
      </c>
      <c r="E10" s="60" t="s">
        <v>142</v>
      </c>
      <c r="F10" s="60"/>
      <c r="G10" s="28" t="s">
        <v>95</v>
      </c>
    </row>
    <row r="11" spans="1:12" x14ac:dyDescent="0.3">
      <c r="A11" s="64"/>
      <c r="B11" s="64"/>
      <c r="C11" s="45" t="s">
        <v>62</v>
      </c>
      <c r="D11" s="45" t="s">
        <v>61</v>
      </c>
      <c r="E11" s="28" t="s">
        <v>59</v>
      </c>
      <c r="F11" s="28" t="s">
        <v>60</v>
      </c>
      <c r="G11" s="45" t="s">
        <v>61</v>
      </c>
    </row>
    <row r="12" spans="1:12" x14ac:dyDescent="0.3">
      <c r="A12" s="14" t="s">
        <v>35</v>
      </c>
      <c r="B12" s="14" t="s">
        <v>144</v>
      </c>
      <c r="C12" s="14"/>
      <c r="D12" s="17">
        <v>5547000000</v>
      </c>
      <c r="E12" s="17">
        <f>'E1'!D46</f>
        <v>96000000</v>
      </c>
      <c r="F12" s="17"/>
      <c r="G12" s="17">
        <f>D12-E12</f>
        <v>5451000000</v>
      </c>
    </row>
    <row r="13" spans="1:12" x14ac:dyDescent="0.3">
      <c r="A13" s="14" t="s">
        <v>148</v>
      </c>
      <c r="B13" s="14" t="s">
        <v>144</v>
      </c>
      <c r="C13" s="14"/>
      <c r="D13" s="17">
        <v>-55047000</v>
      </c>
      <c r="E13" s="17">
        <f>'E1'!D52</f>
        <v>19200000</v>
      </c>
      <c r="F13" s="17"/>
      <c r="G13" s="17">
        <f>D13-E13</f>
        <v>-74247000</v>
      </c>
    </row>
    <row r="14" spans="1:12" x14ac:dyDescent="0.3">
      <c r="A14" s="14" t="s">
        <v>149</v>
      </c>
      <c r="B14" s="14"/>
      <c r="C14" s="14"/>
      <c r="D14" s="17">
        <v>-11094000</v>
      </c>
      <c r="E14" s="17"/>
      <c r="F14" s="17"/>
      <c r="G14" s="17">
        <f>D14</f>
        <v>-11094000</v>
      </c>
    </row>
    <row r="15" spans="1:12" x14ac:dyDescent="0.3">
      <c r="A15" s="14"/>
      <c r="B15" s="14"/>
      <c r="C15" s="14"/>
      <c r="D15" s="17"/>
      <c r="E15" s="17"/>
      <c r="F15" s="17"/>
      <c r="G15" s="17"/>
    </row>
    <row r="16" spans="1:12" x14ac:dyDescent="0.3">
      <c r="A16" s="14"/>
      <c r="B16" s="14"/>
      <c r="C16" s="14"/>
      <c r="D16" s="17"/>
      <c r="E16" s="17"/>
      <c r="F16" s="17"/>
      <c r="G16" s="17"/>
    </row>
    <row r="17" spans="1:7" x14ac:dyDescent="0.3">
      <c r="A17" s="14"/>
      <c r="B17" s="14"/>
      <c r="C17" s="14"/>
      <c r="D17" s="17"/>
      <c r="E17" s="17"/>
      <c r="F17" s="17"/>
      <c r="G17" s="17"/>
    </row>
    <row r="18" spans="1:7" x14ac:dyDescent="0.3">
      <c r="A18" s="14" t="s">
        <v>127</v>
      </c>
      <c r="B18" s="14"/>
      <c r="C18" s="14"/>
      <c r="D18" s="17">
        <f>SUM(D12:D17)</f>
        <v>5480859000</v>
      </c>
      <c r="E18" s="17">
        <f>SUM(E12:E17)</f>
        <v>115200000</v>
      </c>
      <c r="F18" s="17"/>
      <c r="G18" s="17">
        <f>SUM(G12:G17)</f>
        <v>5365659000</v>
      </c>
    </row>
    <row r="19" spans="1:7" x14ac:dyDescent="0.3">
      <c r="A19" s="39" t="s">
        <v>31</v>
      </c>
      <c r="B19" s="39"/>
      <c r="C19" s="7"/>
      <c r="D19" s="7">
        <f>D18-'LEAD SCHEDULE A3.1'!D11</f>
        <v>0</v>
      </c>
      <c r="E19" s="1"/>
      <c r="F19" s="1"/>
      <c r="G19" s="1"/>
    </row>
    <row r="20" spans="1:7" x14ac:dyDescent="0.3">
      <c r="C20" s="1"/>
      <c r="D20" s="1"/>
      <c r="E20" s="1"/>
      <c r="F20" s="1"/>
      <c r="G20" s="1"/>
    </row>
    <row r="21" spans="1:7" x14ac:dyDescent="0.3">
      <c r="A21" s="49" t="s">
        <v>201</v>
      </c>
      <c r="B21" s="49"/>
      <c r="C21" s="53"/>
      <c r="D21" s="53"/>
      <c r="E21" s="53"/>
      <c r="F21" s="53"/>
      <c r="G21" s="53"/>
    </row>
    <row r="22" spans="1:7" x14ac:dyDescent="0.3">
      <c r="A22" s="49" t="s">
        <v>231</v>
      </c>
      <c r="B22" s="49"/>
      <c r="C22" s="53"/>
      <c r="D22" s="53"/>
      <c r="E22" s="53"/>
      <c r="F22" s="53"/>
      <c r="G22" s="53"/>
    </row>
    <row r="23" spans="1:7" x14ac:dyDescent="0.3">
      <c r="A23" s="49" t="s">
        <v>232</v>
      </c>
      <c r="B23" s="49"/>
      <c r="C23" s="53"/>
      <c r="D23" s="53"/>
      <c r="E23" s="53"/>
      <c r="F23" s="53"/>
      <c r="G23" s="53"/>
    </row>
    <row r="24" spans="1:7" x14ac:dyDescent="0.3">
      <c r="A24" s="49"/>
      <c r="B24" s="49"/>
      <c r="C24" s="53"/>
      <c r="D24" s="53"/>
      <c r="E24" s="53"/>
      <c r="F24" s="53"/>
      <c r="G24" s="53"/>
    </row>
    <row r="25" spans="1:7" x14ac:dyDescent="0.3">
      <c r="A25" s="49"/>
      <c r="B25" s="49"/>
      <c r="C25" s="53"/>
      <c r="D25" s="53"/>
      <c r="E25" s="53"/>
      <c r="F25" s="53"/>
      <c r="G25" s="53"/>
    </row>
    <row r="26" spans="1:7" x14ac:dyDescent="0.3">
      <c r="A26" s="49"/>
      <c r="B26" s="49"/>
      <c r="C26" s="53"/>
      <c r="D26" s="53"/>
      <c r="E26" s="53"/>
      <c r="F26" s="53"/>
      <c r="G26" s="53"/>
    </row>
    <row r="27" spans="1:7" x14ac:dyDescent="0.3">
      <c r="A27" s="49"/>
      <c r="B27" s="49"/>
      <c r="C27" s="53"/>
      <c r="D27" s="53"/>
      <c r="E27" s="53"/>
      <c r="F27" s="53"/>
      <c r="G27" s="53"/>
    </row>
    <row r="28" spans="1:7" x14ac:dyDescent="0.3">
      <c r="A28" s="49"/>
      <c r="B28" s="49"/>
      <c r="C28" s="49"/>
      <c r="D28" s="49"/>
      <c r="E28" s="49"/>
      <c r="F28" s="49"/>
      <c r="G28" s="49"/>
    </row>
    <row r="29" spans="1:7" x14ac:dyDescent="0.3">
      <c r="A29" s="49"/>
      <c r="B29" s="49"/>
      <c r="C29" s="49"/>
      <c r="D29" s="49"/>
      <c r="E29" s="49"/>
      <c r="F29" s="49"/>
      <c r="G29" s="49"/>
    </row>
    <row r="30" spans="1:7" x14ac:dyDescent="0.3">
      <c r="A30" s="49"/>
      <c r="B30" s="49"/>
      <c r="C30" s="49"/>
      <c r="D30" s="49"/>
      <c r="E30" s="49"/>
      <c r="F30" s="49"/>
      <c r="G30" s="49"/>
    </row>
    <row r="31" spans="1:7" x14ac:dyDescent="0.3">
      <c r="A31" s="49"/>
      <c r="B31" s="49"/>
      <c r="C31" s="49"/>
      <c r="D31" s="49"/>
      <c r="E31" s="49"/>
      <c r="F31" s="49"/>
      <c r="G31" s="49"/>
    </row>
    <row r="32" spans="1:7" x14ac:dyDescent="0.3">
      <c r="A32" s="49"/>
      <c r="B32" s="49"/>
      <c r="C32" s="49"/>
      <c r="D32" s="49"/>
      <c r="E32" s="49"/>
      <c r="F32" s="49"/>
      <c r="G32" s="49"/>
    </row>
    <row r="33" spans="1:7" x14ac:dyDescent="0.3">
      <c r="A33" s="49"/>
      <c r="B33" s="49"/>
      <c r="C33" s="49"/>
      <c r="D33" s="49"/>
      <c r="E33" s="49"/>
      <c r="F33" s="49"/>
      <c r="G33" s="49"/>
    </row>
    <row r="34" spans="1:7" x14ac:dyDescent="0.3">
      <c r="A34" s="49"/>
      <c r="B34" s="49"/>
      <c r="C34" s="49"/>
      <c r="D34" s="49"/>
      <c r="E34" s="49"/>
      <c r="F34" s="49"/>
      <c r="G34" s="49"/>
    </row>
    <row r="35" spans="1:7" x14ac:dyDescent="0.3">
      <c r="A35" s="49"/>
      <c r="B35" s="49"/>
      <c r="C35" s="49"/>
      <c r="D35" s="49"/>
      <c r="E35" s="49"/>
      <c r="F35" s="49"/>
      <c r="G35" s="49"/>
    </row>
    <row r="36" spans="1:7" x14ac:dyDescent="0.3">
      <c r="A36" s="49"/>
      <c r="B36" s="49"/>
      <c r="C36" s="49"/>
      <c r="D36" s="49"/>
      <c r="E36" s="49"/>
      <c r="F36" s="49"/>
      <c r="G36" s="49"/>
    </row>
    <row r="37" spans="1:7" x14ac:dyDescent="0.3">
      <c r="A37" s="49"/>
      <c r="B37" s="49"/>
      <c r="C37" s="49"/>
      <c r="D37" s="49"/>
      <c r="E37" s="49"/>
      <c r="F37" s="49"/>
      <c r="G37" s="49"/>
    </row>
    <row r="38" spans="1:7" x14ac:dyDescent="0.3">
      <c r="A38" s="49"/>
      <c r="B38" s="49"/>
      <c r="C38" s="49"/>
      <c r="D38" s="49"/>
      <c r="E38" s="49"/>
      <c r="F38" s="49"/>
      <c r="G38" s="49"/>
    </row>
    <row r="39" spans="1:7" x14ac:dyDescent="0.3">
      <c r="A39" s="49"/>
      <c r="B39" s="49"/>
      <c r="C39" s="49"/>
      <c r="D39" s="49"/>
      <c r="E39" s="49"/>
      <c r="F39" s="49"/>
      <c r="G39" s="49"/>
    </row>
    <row r="40" spans="1:7" x14ac:dyDescent="0.3">
      <c r="A40" s="49"/>
      <c r="B40" s="49"/>
      <c r="C40" s="49"/>
      <c r="D40" s="49"/>
      <c r="E40" s="49"/>
      <c r="F40" s="49"/>
      <c r="G40" s="49"/>
    </row>
    <row r="41" spans="1:7" x14ac:dyDescent="0.3">
      <c r="A41" s="49"/>
      <c r="B41" s="49"/>
      <c r="C41" s="49"/>
      <c r="D41" s="49"/>
      <c r="E41" s="49"/>
      <c r="F41" s="49"/>
      <c r="G41" s="49"/>
    </row>
  </sheetData>
  <mergeCells count="3">
    <mergeCell ref="E10:F10"/>
    <mergeCell ref="A10:A11"/>
    <mergeCell ref="B10:B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A2C86-81D6-4C22-A73A-0CA2BD0E883D}">
  <dimension ref="A1:L88"/>
  <sheetViews>
    <sheetView topLeftCell="A12" workbookViewId="0">
      <selection activeCell="M18" sqref="M18"/>
    </sheetView>
  </sheetViews>
  <sheetFormatPr defaultRowHeight="14.4" x14ac:dyDescent="0.3"/>
  <cols>
    <col min="1" max="1" width="15.33203125" customWidth="1"/>
    <col min="2" max="2" width="10.5546875" customWidth="1"/>
    <col min="3" max="3" width="10.33203125" bestFit="1" customWidth="1"/>
    <col min="4" max="4" width="15.21875" customWidth="1"/>
    <col min="5" max="5" width="18.33203125" customWidth="1"/>
    <col min="6" max="6" width="15.109375" bestFit="1" customWidth="1"/>
    <col min="7" max="7" width="3.44140625" customWidth="1"/>
    <col min="8" max="8" width="16.77734375" bestFit="1" customWidth="1"/>
    <col min="9" max="9" width="13.33203125" bestFit="1" customWidth="1"/>
    <col min="10" max="10" width="12.44140625" bestFit="1" customWidth="1"/>
    <col min="11" max="11" width="7.77734375" bestFit="1" customWidth="1"/>
    <col min="12" max="12" width="7.21875" bestFit="1" customWidth="1"/>
  </cols>
  <sheetData>
    <row r="1" spans="1:12" x14ac:dyDescent="0.3">
      <c r="A1" s="8" t="s">
        <v>72</v>
      </c>
      <c r="B1" s="8"/>
      <c r="C1" s="8"/>
      <c r="D1" s="8"/>
      <c r="E1" s="8"/>
      <c r="F1" s="8"/>
      <c r="G1" s="8"/>
      <c r="H1" s="8"/>
      <c r="I1" s="22"/>
      <c r="J1" s="23" t="s">
        <v>84</v>
      </c>
      <c r="K1" s="23" t="s">
        <v>86</v>
      </c>
      <c r="L1" s="23" t="s">
        <v>83</v>
      </c>
    </row>
    <row r="2" spans="1:12" x14ac:dyDescent="0.3">
      <c r="A2" s="8" t="s">
        <v>73</v>
      </c>
      <c r="B2" s="8"/>
      <c r="C2" s="8"/>
      <c r="D2" s="8"/>
      <c r="E2" s="8"/>
      <c r="F2" s="8"/>
      <c r="G2" s="8"/>
      <c r="H2" s="8"/>
      <c r="I2" s="24" t="s">
        <v>81</v>
      </c>
      <c r="J2" s="24"/>
      <c r="K2" s="24"/>
      <c r="L2" s="24"/>
    </row>
    <row r="3" spans="1:12" x14ac:dyDescent="0.3">
      <c r="A3" s="8"/>
      <c r="B3" s="8"/>
      <c r="C3" s="8"/>
      <c r="D3" s="8"/>
      <c r="E3" s="8"/>
      <c r="F3" s="8"/>
      <c r="G3" s="8"/>
      <c r="H3" s="8"/>
      <c r="I3" s="24" t="s">
        <v>82</v>
      </c>
      <c r="J3" s="24"/>
      <c r="K3" s="24"/>
      <c r="L3" s="24"/>
    </row>
    <row r="4" spans="1:12" x14ac:dyDescent="0.3">
      <c r="A4" s="8" t="s">
        <v>74</v>
      </c>
      <c r="B4" s="8" t="s">
        <v>76</v>
      </c>
      <c r="C4" s="8"/>
      <c r="D4" s="8"/>
      <c r="E4" s="8"/>
      <c r="F4" s="8"/>
      <c r="G4" s="8"/>
      <c r="H4" s="8"/>
      <c r="I4" s="24" t="s">
        <v>85</v>
      </c>
      <c r="J4" s="24"/>
      <c r="K4" s="24"/>
      <c r="L4" s="24"/>
    </row>
    <row r="5" spans="1:12" x14ac:dyDescent="0.3">
      <c r="A5" s="8" t="s">
        <v>75</v>
      </c>
      <c r="B5" s="8" t="s">
        <v>77</v>
      </c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3">
      <c r="A6" s="8" t="s">
        <v>79</v>
      </c>
      <c r="B6" s="8" t="s">
        <v>78</v>
      </c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3">
      <c r="A8" s="8" t="s">
        <v>80</v>
      </c>
      <c r="B8" s="8" t="s">
        <v>150</v>
      </c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3">
      <c r="A9" s="8" t="s">
        <v>54</v>
      </c>
      <c r="B9" s="8" t="s">
        <v>155</v>
      </c>
    </row>
    <row r="10" spans="1:12" x14ac:dyDescent="0.3">
      <c r="A10" s="64" t="s">
        <v>151</v>
      </c>
      <c r="B10" s="64"/>
      <c r="C10" s="60" t="s">
        <v>152</v>
      </c>
      <c r="D10" s="60"/>
      <c r="E10" s="60" t="s">
        <v>91</v>
      </c>
      <c r="F10" s="60" t="s">
        <v>156</v>
      </c>
      <c r="G10" s="60"/>
      <c r="H10" s="60" t="s">
        <v>157</v>
      </c>
    </row>
    <row r="11" spans="1:12" x14ac:dyDescent="0.3">
      <c r="A11" s="44" t="s">
        <v>153</v>
      </c>
      <c r="B11" s="44" t="s">
        <v>154</v>
      </c>
      <c r="C11" s="28" t="s">
        <v>83</v>
      </c>
      <c r="D11" s="28" t="s">
        <v>117</v>
      </c>
      <c r="E11" s="60"/>
      <c r="F11" s="60"/>
      <c r="G11" s="60"/>
      <c r="H11" s="60"/>
    </row>
    <row r="12" spans="1:12" x14ac:dyDescent="0.3">
      <c r="A12" s="47">
        <v>41270</v>
      </c>
      <c r="B12" s="24" t="s">
        <v>158</v>
      </c>
      <c r="C12" s="47">
        <v>41270</v>
      </c>
      <c r="D12" s="24" t="s">
        <v>161</v>
      </c>
      <c r="E12" s="14" t="s">
        <v>164</v>
      </c>
      <c r="F12" s="17">
        <v>105600000</v>
      </c>
      <c r="G12" s="48" t="s">
        <v>175</v>
      </c>
      <c r="H12" s="47">
        <f>A12</f>
        <v>41270</v>
      </c>
    </row>
    <row r="13" spans="1:12" x14ac:dyDescent="0.3">
      <c r="A13" s="47">
        <v>41272</v>
      </c>
      <c r="B13" s="24" t="s">
        <v>159</v>
      </c>
      <c r="C13" s="47">
        <v>41272</v>
      </c>
      <c r="D13" s="24" t="s">
        <v>162</v>
      </c>
      <c r="E13" s="14" t="s">
        <v>165</v>
      </c>
      <c r="F13" s="17">
        <v>105600000</v>
      </c>
      <c r="G13" s="48" t="s">
        <v>175</v>
      </c>
      <c r="H13" s="47">
        <f t="shared" ref="H13:H14" si="0">A13</f>
        <v>41272</v>
      </c>
    </row>
    <row r="14" spans="1:12" x14ac:dyDescent="0.3">
      <c r="A14" s="47">
        <v>41272</v>
      </c>
      <c r="B14" s="24" t="s">
        <v>160</v>
      </c>
      <c r="C14" s="47">
        <v>41272</v>
      </c>
      <c r="D14" s="24" t="s">
        <v>163</v>
      </c>
      <c r="E14" s="14" t="s">
        <v>166</v>
      </c>
      <c r="F14" s="17">
        <v>34650000</v>
      </c>
      <c r="G14" s="48" t="s">
        <v>175</v>
      </c>
      <c r="H14" s="47">
        <f t="shared" si="0"/>
        <v>41272</v>
      </c>
    </row>
    <row r="15" spans="1:12" x14ac:dyDescent="0.3">
      <c r="A15" s="14"/>
      <c r="B15" s="14"/>
      <c r="C15" s="14"/>
      <c r="D15" s="14"/>
      <c r="E15" s="14"/>
      <c r="F15" s="14"/>
      <c r="G15" s="48"/>
      <c r="H15" s="14"/>
    </row>
    <row r="16" spans="1:12" x14ac:dyDescent="0.3">
      <c r="A16" s="47">
        <v>41278</v>
      </c>
      <c r="B16" s="24" t="s">
        <v>167</v>
      </c>
      <c r="C16" s="47">
        <v>41278</v>
      </c>
      <c r="D16" s="24" t="s">
        <v>170</v>
      </c>
      <c r="E16" s="14" t="s">
        <v>173</v>
      </c>
      <c r="F16" s="17">
        <v>19800000</v>
      </c>
      <c r="G16" s="48" t="s">
        <v>175</v>
      </c>
      <c r="H16" s="47">
        <f>C16</f>
        <v>41278</v>
      </c>
    </row>
    <row r="17" spans="1:8" x14ac:dyDescent="0.3">
      <c r="A17" s="47">
        <v>41279</v>
      </c>
      <c r="B17" s="24" t="s">
        <v>168</v>
      </c>
      <c r="C17" s="47">
        <v>41278</v>
      </c>
      <c r="D17" s="24" t="s">
        <v>171</v>
      </c>
      <c r="E17" s="14" t="s">
        <v>106</v>
      </c>
      <c r="F17" s="17">
        <v>105600000</v>
      </c>
      <c r="G17" s="48" t="s">
        <v>175</v>
      </c>
      <c r="H17" s="47">
        <f t="shared" ref="H17:H18" si="1">C17</f>
        <v>41278</v>
      </c>
    </row>
    <row r="18" spans="1:8" x14ac:dyDescent="0.3">
      <c r="A18" s="47">
        <v>41279</v>
      </c>
      <c r="B18" s="24" t="s">
        <v>169</v>
      </c>
      <c r="C18" s="47">
        <v>41279</v>
      </c>
      <c r="D18" s="24" t="s">
        <v>172</v>
      </c>
      <c r="E18" s="14" t="s">
        <v>174</v>
      </c>
      <c r="F18" s="17">
        <v>237600000</v>
      </c>
      <c r="G18" s="48" t="s">
        <v>175</v>
      </c>
      <c r="H18" s="47">
        <f t="shared" si="1"/>
        <v>41279</v>
      </c>
    </row>
    <row r="20" spans="1:8" x14ac:dyDescent="0.3">
      <c r="A20" s="51" t="s">
        <v>176</v>
      </c>
      <c r="B20" s="52"/>
      <c r="C20" s="52"/>
      <c r="D20" s="52"/>
      <c r="E20" s="52"/>
      <c r="F20" s="52"/>
      <c r="G20" s="52"/>
      <c r="H20" s="52"/>
    </row>
    <row r="21" spans="1:8" x14ac:dyDescent="0.3">
      <c r="A21" t="s">
        <v>233</v>
      </c>
      <c r="B21" s="49"/>
      <c r="C21" s="49"/>
      <c r="D21" s="49"/>
      <c r="E21" s="49"/>
      <c r="F21" s="49"/>
      <c r="G21" s="49"/>
      <c r="H21" s="49"/>
    </row>
    <row r="22" spans="1:8" x14ac:dyDescent="0.3">
      <c r="A22" s="49" t="s">
        <v>177</v>
      </c>
      <c r="B22" s="49"/>
      <c r="C22" s="49"/>
      <c r="D22" s="49"/>
      <c r="E22" s="49"/>
      <c r="F22" s="49"/>
      <c r="G22" s="49"/>
      <c r="H22" s="49"/>
    </row>
    <row r="23" spans="1:8" x14ac:dyDescent="0.3">
      <c r="A23" s="49"/>
      <c r="B23" s="49"/>
      <c r="C23" s="49"/>
      <c r="D23" s="49"/>
      <c r="E23" s="49"/>
      <c r="F23" s="49"/>
      <c r="G23" s="49"/>
      <c r="H23" s="49"/>
    </row>
    <row r="24" spans="1:8" x14ac:dyDescent="0.3">
      <c r="A24" s="49"/>
      <c r="B24" s="49"/>
      <c r="C24" s="49"/>
      <c r="D24" s="49"/>
      <c r="E24" s="49"/>
      <c r="F24" s="49"/>
      <c r="G24" s="49"/>
      <c r="H24" s="49"/>
    </row>
    <row r="25" spans="1:8" x14ac:dyDescent="0.3">
      <c r="A25" s="51" t="s">
        <v>178</v>
      </c>
      <c r="B25" s="50"/>
      <c r="C25" s="50"/>
      <c r="D25" s="50"/>
      <c r="E25" s="50"/>
      <c r="F25" s="50"/>
      <c r="G25" s="50"/>
      <c r="H25" s="50"/>
    </row>
    <row r="26" spans="1:8" x14ac:dyDescent="0.3">
      <c r="A26" t="s">
        <v>179</v>
      </c>
      <c r="B26" s="49"/>
      <c r="C26" s="49"/>
      <c r="D26" s="49"/>
      <c r="E26" s="49"/>
      <c r="F26" s="49"/>
      <c r="G26" s="49"/>
      <c r="H26" s="49"/>
    </row>
    <row r="27" spans="1:8" x14ac:dyDescent="0.3">
      <c r="A27" s="49" t="s">
        <v>180</v>
      </c>
      <c r="B27" s="49"/>
      <c r="C27" s="49"/>
      <c r="D27" s="49"/>
      <c r="E27" s="49"/>
      <c r="F27" s="49"/>
      <c r="G27" s="49"/>
      <c r="H27" s="49"/>
    </row>
    <row r="28" spans="1:8" x14ac:dyDescent="0.3">
      <c r="A28" s="49"/>
      <c r="B28" s="49"/>
      <c r="C28" s="49"/>
      <c r="D28" s="49"/>
      <c r="E28" s="49"/>
      <c r="F28" s="49"/>
      <c r="G28" s="49"/>
      <c r="H28" s="49"/>
    </row>
    <row r="29" spans="1:8" x14ac:dyDescent="0.3">
      <c r="A29" s="49"/>
      <c r="B29" s="49"/>
      <c r="C29" s="49"/>
      <c r="D29" s="49"/>
      <c r="E29" s="49"/>
      <c r="F29" s="49"/>
      <c r="G29" s="49"/>
      <c r="H29" s="49"/>
    </row>
    <row r="30" spans="1:8" x14ac:dyDescent="0.3">
      <c r="A30" s="51" t="s">
        <v>181</v>
      </c>
      <c r="B30" s="50"/>
      <c r="C30" s="50"/>
      <c r="D30" s="50"/>
      <c r="E30" s="50"/>
      <c r="F30" s="50"/>
      <c r="G30" s="50"/>
      <c r="H30" s="50"/>
    </row>
    <row r="31" spans="1:8" x14ac:dyDescent="0.3">
      <c r="A31" t="s">
        <v>182</v>
      </c>
      <c r="B31" s="49"/>
      <c r="C31" s="49"/>
      <c r="D31" s="49"/>
      <c r="E31" s="49"/>
      <c r="F31" s="49"/>
      <c r="G31" s="49"/>
      <c r="H31" s="49"/>
    </row>
    <row r="32" spans="1:8" x14ac:dyDescent="0.3">
      <c r="A32" s="49" t="s">
        <v>183</v>
      </c>
      <c r="B32" s="49"/>
      <c r="C32" s="49"/>
      <c r="D32" s="49"/>
      <c r="E32" s="49"/>
      <c r="F32" s="49"/>
      <c r="G32" s="49"/>
      <c r="H32" s="49"/>
    </row>
    <row r="33" spans="1:8" x14ac:dyDescent="0.3">
      <c r="A33" s="49"/>
      <c r="B33" s="49"/>
      <c r="C33" s="49"/>
      <c r="D33" s="49"/>
      <c r="E33" s="49"/>
      <c r="F33" s="49"/>
      <c r="G33" s="49"/>
      <c r="H33" s="49"/>
    </row>
    <row r="34" spans="1:8" x14ac:dyDescent="0.3">
      <c r="A34" s="49"/>
      <c r="B34" s="49"/>
      <c r="C34" s="49"/>
      <c r="D34" s="49"/>
      <c r="E34" s="49"/>
      <c r="F34" s="49"/>
      <c r="G34" s="49"/>
      <c r="H34" s="49"/>
    </row>
    <row r="35" spans="1:8" x14ac:dyDescent="0.3">
      <c r="A35" s="49"/>
      <c r="B35" s="49"/>
      <c r="C35" s="49"/>
      <c r="D35" s="49"/>
      <c r="E35" s="49"/>
      <c r="F35" s="49"/>
      <c r="G35" s="49"/>
      <c r="H35" s="49"/>
    </row>
    <row r="36" spans="1:8" x14ac:dyDescent="0.3">
      <c r="A36" s="49"/>
      <c r="B36" s="49"/>
      <c r="C36" s="49"/>
      <c r="D36" s="49"/>
      <c r="E36" s="49"/>
      <c r="F36" s="49"/>
      <c r="G36" s="49"/>
      <c r="H36" s="49"/>
    </row>
    <row r="37" spans="1:8" x14ac:dyDescent="0.3">
      <c r="A37" s="49"/>
      <c r="B37" s="49"/>
      <c r="C37" s="49"/>
      <c r="D37" s="49"/>
      <c r="E37" s="49"/>
      <c r="F37" s="49"/>
      <c r="G37" s="49"/>
      <c r="H37" s="49"/>
    </row>
    <row r="38" spans="1:8" x14ac:dyDescent="0.3">
      <c r="A38" s="49"/>
      <c r="B38" s="49"/>
      <c r="C38" s="49"/>
      <c r="D38" s="49"/>
      <c r="E38" s="49"/>
      <c r="F38" s="49"/>
      <c r="G38" s="49"/>
      <c r="H38" s="49"/>
    </row>
    <row r="39" spans="1:8" x14ac:dyDescent="0.3">
      <c r="A39" s="49"/>
      <c r="B39" s="49"/>
      <c r="C39" s="49"/>
      <c r="D39" s="49"/>
      <c r="E39" s="49"/>
      <c r="F39" s="49"/>
      <c r="G39" s="49"/>
      <c r="H39" s="49"/>
    </row>
    <row r="40" spans="1:8" x14ac:dyDescent="0.3">
      <c r="A40" s="49"/>
      <c r="B40" s="49"/>
      <c r="C40" s="49"/>
      <c r="D40" s="49"/>
      <c r="E40" s="49"/>
      <c r="F40" s="49"/>
      <c r="G40" s="49"/>
      <c r="H40" s="49"/>
    </row>
    <row r="41" spans="1:8" x14ac:dyDescent="0.3">
      <c r="A41" s="49"/>
      <c r="B41" s="49"/>
      <c r="C41" s="49"/>
      <c r="D41" s="49"/>
      <c r="E41" s="49"/>
      <c r="F41" s="49"/>
      <c r="G41" s="49"/>
      <c r="H41" s="49"/>
    </row>
    <row r="42" spans="1:8" x14ac:dyDescent="0.3">
      <c r="A42" s="49"/>
      <c r="B42" s="49"/>
      <c r="C42" s="49"/>
      <c r="D42" s="49"/>
      <c r="E42" s="49"/>
      <c r="F42" s="49"/>
      <c r="G42" s="49"/>
      <c r="H42" s="49"/>
    </row>
    <row r="43" spans="1:8" x14ac:dyDescent="0.3">
      <c r="A43" s="49"/>
      <c r="B43" s="49"/>
      <c r="C43" s="49"/>
      <c r="D43" s="49"/>
      <c r="E43" s="49"/>
      <c r="F43" s="49"/>
      <c r="G43" s="49"/>
      <c r="H43" s="49"/>
    </row>
    <row r="44" spans="1:8" x14ac:dyDescent="0.3">
      <c r="A44" s="49"/>
      <c r="B44" s="49"/>
      <c r="C44" s="49"/>
      <c r="D44" s="49"/>
      <c r="E44" s="49"/>
      <c r="F44" s="49"/>
      <c r="G44" s="49"/>
      <c r="H44" s="49"/>
    </row>
    <row r="45" spans="1:8" x14ac:dyDescent="0.3">
      <c r="A45" s="49"/>
      <c r="B45" s="49"/>
      <c r="C45" s="49"/>
      <c r="D45" s="49"/>
      <c r="E45" s="49"/>
      <c r="F45" s="49"/>
      <c r="G45" s="49"/>
      <c r="H45" s="49"/>
    </row>
    <row r="46" spans="1:8" x14ac:dyDescent="0.3">
      <c r="A46" s="49"/>
      <c r="B46" s="49"/>
      <c r="C46" s="49"/>
      <c r="D46" s="49"/>
      <c r="E46" s="49"/>
      <c r="F46" s="49"/>
      <c r="G46" s="49"/>
      <c r="H46" s="49"/>
    </row>
    <row r="47" spans="1:8" x14ac:dyDescent="0.3">
      <c r="A47" s="49"/>
      <c r="B47" s="49"/>
      <c r="C47" s="49"/>
      <c r="D47" s="49"/>
      <c r="E47" s="49"/>
      <c r="F47" s="49"/>
      <c r="G47" s="49"/>
      <c r="H47" s="49"/>
    </row>
    <row r="48" spans="1:8" x14ac:dyDescent="0.3">
      <c r="A48" s="49"/>
      <c r="B48" s="49"/>
      <c r="C48" s="49"/>
      <c r="D48" s="49"/>
      <c r="E48" s="49"/>
      <c r="F48" s="49"/>
      <c r="G48" s="49"/>
      <c r="H48" s="49"/>
    </row>
    <row r="49" spans="1:8" x14ac:dyDescent="0.3">
      <c r="A49" s="49"/>
      <c r="B49" s="49"/>
      <c r="C49" s="49"/>
      <c r="D49" s="49"/>
      <c r="E49" s="49"/>
      <c r="F49" s="49"/>
      <c r="G49" s="49"/>
      <c r="H49" s="49"/>
    </row>
    <row r="50" spans="1:8" x14ac:dyDescent="0.3">
      <c r="A50" s="49"/>
      <c r="B50" s="49"/>
      <c r="C50" s="49"/>
      <c r="D50" s="49"/>
      <c r="E50" s="49"/>
      <c r="F50" s="49"/>
      <c r="G50" s="49"/>
      <c r="H50" s="49"/>
    </row>
    <row r="51" spans="1:8" x14ac:dyDescent="0.3">
      <c r="A51" s="49"/>
      <c r="B51" s="49"/>
      <c r="C51" s="49"/>
      <c r="D51" s="49"/>
      <c r="E51" s="49"/>
      <c r="F51" s="49"/>
      <c r="G51" s="49"/>
      <c r="H51" s="49"/>
    </row>
    <row r="52" spans="1:8" x14ac:dyDescent="0.3">
      <c r="A52" s="49"/>
      <c r="B52" s="49"/>
      <c r="C52" s="49"/>
      <c r="D52" s="49"/>
      <c r="E52" s="49"/>
      <c r="F52" s="49"/>
      <c r="G52" s="49"/>
      <c r="H52" s="49"/>
    </row>
    <row r="53" spans="1:8" x14ac:dyDescent="0.3">
      <c r="A53" s="49"/>
      <c r="B53" s="49"/>
      <c r="C53" s="49"/>
      <c r="D53" s="49"/>
      <c r="E53" s="49"/>
      <c r="F53" s="49"/>
      <c r="G53" s="49"/>
      <c r="H53" s="49"/>
    </row>
    <row r="54" spans="1:8" x14ac:dyDescent="0.3">
      <c r="A54" s="49"/>
      <c r="B54" s="49"/>
      <c r="C54" s="49"/>
      <c r="D54" s="49"/>
      <c r="E54" s="49"/>
      <c r="F54" s="49"/>
      <c r="G54" s="49"/>
      <c r="H54" s="49"/>
    </row>
    <row r="55" spans="1:8" x14ac:dyDescent="0.3">
      <c r="A55" s="49"/>
      <c r="B55" s="49"/>
      <c r="C55" s="49"/>
      <c r="D55" s="49"/>
      <c r="E55" s="49"/>
      <c r="F55" s="49"/>
      <c r="G55" s="49"/>
      <c r="H55" s="49"/>
    </row>
    <row r="56" spans="1:8" x14ac:dyDescent="0.3">
      <c r="A56" s="49"/>
      <c r="B56" s="49"/>
      <c r="C56" s="49"/>
      <c r="D56" s="49"/>
      <c r="E56" s="49"/>
      <c r="F56" s="49"/>
      <c r="G56" s="49"/>
      <c r="H56" s="49"/>
    </row>
    <row r="57" spans="1:8" x14ac:dyDescent="0.3">
      <c r="A57" s="49"/>
      <c r="B57" s="49"/>
      <c r="C57" s="49"/>
      <c r="D57" s="49"/>
      <c r="E57" s="49"/>
      <c r="F57" s="49"/>
      <c r="G57" s="49"/>
      <c r="H57" s="49"/>
    </row>
    <row r="58" spans="1:8" x14ac:dyDescent="0.3">
      <c r="A58" s="49"/>
      <c r="B58" s="49"/>
      <c r="C58" s="49"/>
      <c r="D58" s="49"/>
      <c r="E58" s="49"/>
      <c r="F58" s="49"/>
      <c r="G58" s="49"/>
      <c r="H58" s="49"/>
    </row>
    <row r="59" spans="1:8" x14ac:dyDescent="0.3">
      <c r="A59" s="49"/>
      <c r="B59" s="49"/>
      <c r="C59" s="49"/>
      <c r="D59" s="49"/>
      <c r="E59" s="49"/>
      <c r="F59" s="49"/>
      <c r="G59" s="49"/>
      <c r="H59" s="49"/>
    </row>
    <row r="60" spans="1:8" x14ac:dyDescent="0.3">
      <c r="A60" s="49"/>
      <c r="B60" s="49"/>
      <c r="C60" s="49"/>
      <c r="D60" s="49"/>
      <c r="E60" s="49"/>
      <c r="F60" s="49"/>
      <c r="G60" s="49"/>
      <c r="H60" s="49"/>
    </row>
    <row r="61" spans="1:8" x14ac:dyDescent="0.3">
      <c r="A61" s="49"/>
      <c r="B61" s="49"/>
      <c r="C61" s="49"/>
      <c r="D61" s="49"/>
      <c r="E61" s="49"/>
      <c r="F61" s="49"/>
      <c r="G61" s="49"/>
      <c r="H61" s="49"/>
    </row>
    <row r="62" spans="1:8" x14ac:dyDescent="0.3">
      <c r="A62" s="49"/>
      <c r="B62" s="49"/>
      <c r="C62" s="49"/>
      <c r="D62" s="49"/>
      <c r="E62" s="49"/>
      <c r="F62" s="49"/>
      <c r="G62" s="49"/>
      <c r="H62" s="49"/>
    </row>
    <row r="63" spans="1:8" x14ac:dyDescent="0.3">
      <c r="A63" s="49"/>
      <c r="B63" s="49"/>
      <c r="C63" s="49"/>
      <c r="D63" s="49"/>
      <c r="E63" s="49"/>
      <c r="F63" s="49"/>
      <c r="G63" s="49"/>
      <c r="H63" s="49"/>
    </row>
    <row r="64" spans="1:8" x14ac:dyDescent="0.3">
      <c r="A64" s="49"/>
      <c r="B64" s="49"/>
      <c r="C64" s="49"/>
      <c r="D64" s="49"/>
      <c r="E64" s="49"/>
      <c r="F64" s="49"/>
      <c r="G64" s="49"/>
      <c r="H64" s="49"/>
    </row>
    <row r="65" spans="1:8" x14ac:dyDescent="0.3">
      <c r="A65" s="49"/>
      <c r="B65" s="49"/>
      <c r="C65" s="49"/>
      <c r="D65" s="49"/>
      <c r="E65" s="49"/>
      <c r="F65" s="49"/>
      <c r="G65" s="49"/>
      <c r="H65" s="49"/>
    </row>
    <row r="66" spans="1:8" x14ac:dyDescent="0.3">
      <c r="A66" s="49"/>
      <c r="B66" s="49"/>
      <c r="C66" s="49"/>
      <c r="D66" s="49"/>
      <c r="E66" s="49"/>
      <c r="F66" s="49"/>
      <c r="G66" s="49"/>
      <c r="H66" s="49"/>
    </row>
    <row r="67" spans="1:8" x14ac:dyDescent="0.3">
      <c r="A67" s="49"/>
      <c r="B67" s="49"/>
      <c r="C67" s="49"/>
      <c r="D67" s="49"/>
      <c r="E67" s="49"/>
      <c r="F67" s="49"/>
      <c r="G67" s="49"/>
      <c r="H67" s="49"/>
    </row>
    <row r="68" spans="1:8" x14ac:dyDescent="0.3">
      <c r="A68" s="49"/>
      <c r="B68" s="49"/>
      <c r="C68" s="49"/>
      <c r="D68" s="49"/>
      <c r="E68" s="49"/>
      <c r="F68" s="49"/>
      <c r="G68" s="49"/>
      <c r="H68" s="49"/>
    </row>
    <row r="69" spans="1:8" x14ac:dyDescent="0.3">
      <c r="A69" s="49"/>
      <c r="B69" s="49"/>
      <c r="C69" s="49"/>
      <c r="D69" s="49"/>
      <c r="E69" s="49"/>
      <c r="F69" s="49"/>
      <c r="G69" s="49"/>
      <c r="H69" s="49"/>
    </row>
    <row r="70" spans="1:8" x14ac:dyDescent="0.3">
      <c r="A70" s="49"/>
      <c r="B70" s="49"/>
      <c r="C70" s="49"/>
      <c r="D70" s="49"/>
      <c r="E70" s="49"/>
      <c r="F70" s="49"/>
      <c r="G70" s="49"/>
      <c r="H70" s="49"/>
    </row>
    <row r="71" spans="1:8" x14ac:dyDescent="0.3">
      <c r="A71" s="49"/>
      <c r="B71" s="49"/>
      <c r="C71" s="49"/>
      <c r="D71" s="49"/>
      <c r="E71" s="49"/>
      <c r="F71" s="49"/>
      <c r="G71" s="49"/>
      <c r="H71" s="49"/>
    </row>
    <row r="72" spans="1:8" x14ac:dyDescent="0.3">
      <c r="A72" s="49"/>
      <c r="B72" s="49"/>
      <c r="C72" s="49"/>
      <c r="D72" s="49"/>
      <c r="E72" s="49"/>
      <c r="F72" s="49"/>
      <c r="G72" s="49"/>
      <c r="H72" s="49"/>
    </row>
    <row r="73" spans="1:8" x14ac:dyDescent="0.3">
      <c r="A73" s="49"/>
      <c r="B73" s="49"/>
      <c r="C73" s="49"/>
      <c r="D73" s="49"/>
      <c r="E73" s="49"/>
      <c r="F73" s="49"/>
      <c r="G73" s="49"/>
      <c r="H73" s="49"/>
    </row>
    <row r="74" spans="1:8" x14ac:dyDescent="0.3">
      <c r="A74" s="49"/>
      <c r="B74" s="49"/>
      <c r="C74" s="49"/>
      <c r="D74" s="49"/>
      <c r="E74" s="49"/>
      <c r="F74" s="49"/>
      <c r="G74" s="49"/>
      <c r="H74" s="49"/>
    </row>
    <row r="75" spans="1:8" x14ac:dyDescent="0.3">
      <c r="A75" s="49"/>
      <c r="B75" s="49"/>
      <c r="C75" s="49"/>
      <c r="D75" s="49"/>
      <c r="E75" s="49"/>
      <c r="F75" s="49"/>
      <c r="G75" s="49"/>
      <c r="H75" s="49"/>
    </row>
    <row r="76" spans="1:8" x14ac:dyDescent="0.3">
      <c r="A76" s="49"/>
      <c r="B76" s="49"/>
      <c r="C76" s="49"/>
      <c r="D76" s="49"/>
      <c r="E76" s="49"/>
      <c r="F76" s="49"/>
      <c r="G76" s="49"/>
      <c r="H76" s="49"/>
    </row>
    <row r="77" spans="1:8" x14ac:dyDescent="0.3">
      <c r="A77" s="49"/>
      <c r="B77" s="49"/>
      <c r="C77" s="49"/>
      <c r="D77" s="49"/>
      <c r="E77" s="49"/>
      <c r="F77" s="49"/>
      <c r="G77" s="49"/>
      <c r="H77" s="49"/>
    </row>
    <row r="78" spans="1:8" x14ac:dyDescent="0.3">
      <c r="A78" s="49"/>
      <c r="B78" s="49"/>
      <c r="C78" s="49"/>
      <c r="D78" s="49"/>
      <c r="E78" s="49"/>
      <c r="F78" s="49"/>
      <c r="G78" s="49"/>
      <c r="H78" s="49"/>
    </row>
    <row r="79" spans="1:8" x14ac:dyDescent="0.3">
      <c r="A79" s="49"/>
      <c r="B79" s="49"/>
      <c r="C79" s="49"/>
      <c r="D79" s="49"/>
      <c r="E79" s="49"/>
      <c r="F79" s="49"/>
      <c r="G79" s="49"/>
      <c r="H79" s="49"/>
    </row>
    <row r="80" spans="1:8" x14ac:dyDescent="0.3">
      <c r="A80" s="49"/>
      <c r="B80" s="49"/>
      <c r="C80" s="49"/>
      <c r="D80" s="49"/>
      <c r="E80" s="49"/>
      <c r="F80" s="49"/>
      <c r="G80" s="49"/>
      <c r="H80" s="49"/>
    </row>
    <row r="81" spans="1:8" x14ac:dyDescent="0.3">
      <c r="A81" s="49"/>
      <c r="B81" s="49"/>
      <c r="C81" s="49"/>
      <c r="D81" s="49"/>
      <c r="E81" s="49"/>
      <c r="F81" s="49"/>
      <c r="G81" s="49"/>
      <c r="H81" s="49"/>
    </row>
    <row r="82" spans="1:8" x14ac:dyDescent="0.3">
      <c r="A82" s="49"/>
      <c r="B82" s="49"/>
      <c r="C82" s="49"/>
      <c r="D82" s="49"/>
      <c r="E82" s="49"/>
      <c r="F82" s="49"/>
      <c r="G82" s="49"/>
      <c r="H82" s="49"/>
    </row>
    <row r="83" spans="1:8" x14ac:dyDescent="0.3">
      <c r="A83" s="49"/>
      <c r="B83" s="49"/>
      <c r="C83" s="49"/>
      <c r="D83" s="49"/>
      <c r="E83" s="49"/>
      <c r="F83" s="49"/>
      <c r="G83" s="49"/>
      <c r="H83" s="49"/>
    </row>
    <row r="84" spans="1:8" x14ac:dyDescent="0.3">
      <c r="A84" s="49"/>
      <c r="B84" s="49"/>
      <c r="C84" s="49"/>
      <c r="D84" s="49"/>
      <c r="E84" s="49"/>
      <c r="F84" s="49"/>
      <c r="G84" s="49"/>
      <c r="H84" s="49"/>
    </row>
    <row r="85" spans="1:8" x14ac:dyDescent="0.3">
      <c r="A85" s="49"/>
      <c r="B85" s="49"/>
      <c r="C85" s="49"/>
      <c r="D85" s="49"/>
      <c r="E85" s="49"/>
      <c r="F85" s="49"/>
      <c r="G85" s="49"/>
      <c r="H85" s="49"/>
    </row>
    <row r="86" spans="1:8" x14ac:dyDescent="0.3">
      <c r="A86" s="49"/>
      <c r="B86" s="49"/>
      <c r="C86" s="49"/>
      <c r="D86" s="49"/>
      <c r="E86" s="49"/>
      <c r="F86" s="49"/>
      <c r="G86" s="49"/>
      <c r="H86" s="49"/>
    </row>
    <row r="87" spans="1:8" x14ac:dyDescent="0.3">
      <c r="A87" s="49"/>
      <c r="B87" s="49"/>
      <c r="C87" s="49"/>
      <c r="D87" s="49"/>
      <c r="E87" s="49"/>
      <c r="F87" s="49"/>
      <c r="G87" s="49"/>
      <c r="H87" s="49"/>
    </row>
    <row r="88" spans="1:8" x14ac:dyDescent="0.3">
      <c r="A88" s="49"/>
      <c r="B88" s="49"/>
      <c r="C88" s="49"/>
      <c r="D88" s="49"/>
      <c r="E88" s="49"/>
      <c r="F88" s="49"/>
      <c r="G88" s="49"/>
      <c r="H88" s="49"/>
    </row>
  </sheetData>
  <mergeCells count="5">
    <mergeCell ref="A10:B10"/>
    <mergeCell ref="C10:D10"/>
    <mergeCell ref="E10:E11"/>
    <mergeCell ref="F10:G11"/>
    <mergeCell ref="H10:H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37544-86C8-41F8-8ADA-13EAB9BCE275}">
  <dimension ref="A1:M18"/>
  <sheetViews>
    <sheetView workbookViewId="0">
      <selection activeCell="L12" sqref="L12"/>
    </sheetView>
  </sheetViews>
  <sheetFormatPr defaultRowHeight="14.4" x14ac:dyDescent="0.3"/>
  <cols>
    <col min="1" max="1" width="13.33203125" customWidth="1"/>
    <col min="2" max="2" width="6.77734375" customWidth="1"/>
    <col min="3" max="3" width="10.33203125" bestFit="1" customWidth="1"/>
    <col min="5" max="5" width="10.33203125" bestFit="1" customWidth="1"/>
    <col min="6" max="6" width="15" bestFit="1" customWidth="1"/>
    <col min="7" max="7" width="15" customWidth="1"/>
    <col min="8" max="8" width="14.88671875" bestFit="1" customWidth="1"/>
    <col min="10" max="10" width="13.33203125" bestFit="1" customWidth="1"/>
    <col min="11" max="11" width="13.44140625" bestFit="1" customWidth="1"/>
    <col min="12" max="12" width="8.88671875" bestFit="1" customWidth="1"/>
    <col min="13" max="13" width="10" bestFit="1" customWidth="1"/>
  </cols>
  <sheetData>
    <row r="1" spans="1:13" x14ac:dyDescent="0.3">
      <c r="A1" s="8" t="s">
        <v>72</v>
      </c>
      <c r="B1" s="8"/>
      <c r="C1" s="8"/>
      <c r="D1" s="8"/>
      <c r="E1" s="8"/>
      <c r="F1" s="8"/>
      <c r="G1" s="8"/>
      <c r="H1" s="8"/>
      <c r="I1" s="8"/>
      <c r="J1" s="22"/>
      <c r="K1" s="23" t="s">
        <v>84</v>
      </c>
      <c r="L1" s="23" t="s">
        <v>86</v>
      </c>
      <c r="M1" s="23" t="s">
        <v>83</v>
      </c>
    </row>
    <row r="2" spans="1:13" x14ac:dyDescent="0.3">
      <c r="A2" s="8" t="s">
        <v>73</v>
      </c>
      <c r="B2" s="8"/>
      <c r="C2" s="8"/>
      <c r="D2" s="8"/>
      <c r="E2" s="8"/>
      <c r="F2" s="8"/>
      <c r="G2" s="8"/>
      <c r="H2" s="8"/>
      <c r="I2" s="8"/>
      <c r="J2" s="24" t="s">
        <v>81</v>
      </c>
      <c r="K2" s="24"/>
      <c r="L2" s="24"/>
      <c r="M2" s="24"/>
    </row>
    <row r="3" spans="1:13" x14ac:dyDescent="0.3">
      <c r="A3" s="8"/>
      <c r="B3" s="8"/>
      <c r="C3" s="8"/>
      <c r="D3" s="8"/>
      <c r="E3" s="8"/>
      <c r="F3" s="8"/>
      <c r="G3" s="8"/>
      <c r="H3" s="8"/>
      <c r="I3" s="8"/>
      <c r="J3" s="24" t="s">
        <v>82</v>
      </c>
      <c r="K3" s="24"/>
      <c r="L3" s="24"/>
      <c r="M3" s="24"/>
    </row>
    <row r="4" spans="1:13" x14ac:dyDescent="0.3">
      <c r="A4" s="8" t="s">
        <v>74</v>
      </c>
      <c r="B4" s="8" t="s">
        <v>76</v>
      </c>
      <c r="C4" s="8"/>
      <c r="D4" s="8"/>
      <c r="E4" s="8"/>
      <c r="F4" s="8"/>
      <c r="G4" s="8"/>
      <c r="H4" s="8"/>
      <c r="I4" s="8"/>
      <c r="J4" s="24" t="s">
        <v>85</v>
      </c>
      <c r="K4" s="24"/>
      <c r="L4" s="24"/>
      <c r="M4" s="24"/>
    </row>
    <row r="5" spans="1:13" x14ac:dyDescent="0.3">
      <c r="A5" s="8" t="s">
        <v>75</v>
      </c>
      <c r="B5" s="8" t="s">
        <v>77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">
      <c r="A6" s="8" t="s">
        <v>79</v>
      </c>
      <c r="B6" s="8" t="s">
        <v>78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3">
      <c r="A8" s="8" t="s">
        <v>80</v>
      </c>
      <c r="B8" s="8" t="s">
        <v>184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3">
      <c r="A9" s="8" t="s">
        <v>54</v>
      </c>
      <c r="B9" s="8" t="s">
        <v>185</v>
      </c>
    </row>
    <row r="11" spans="1:13" x14ac:dyDescent="0.3">
      <c r="A11" s="64" t="s">
        <v>117</v>
      </c>
      <c r="B11" s="64" t="s">
        <v>186</v>
      </c>
      <c r="C11" s="64"/>
      <c r="D11" s="60" t="s">
        <v>188</v>
      </c>
      <c r="E11" s="60"/>
      <c r="F11" s="60" t="s">
        <v>189</v>
      </c>
      <c r="G11" s="60" t="s">
        <v>137</v>
      </c>
      <c r="H11" s="60" t="s">
        <v>190</v>
      </c>
      <c r="I11" s="60" t="s">
        <v>191</v>
      </c>
      <c r="J11" s="60" t="s">
        <v>192</v>
      </c>
      <c r="K11" s="60" t="s">
        <v>193</v>
      </c>
      <c r="L11" s="60"/>
      <c r="M11" s="60"/>
    </row>
    <row r="12" spans="1:13" x14ac:dyDescent="0.3">
      <c r="A12" s="64"/>
      <c r="B12" s="44" t="s">
        <v>154</v>
      </c>
      <c r="C12" s="28" t="s">
        <v>187</v>
      </c>
      <c r="D12" s="44" t="s">
        <v>154</v>
      </c>
      <c r="E12" s="28" t="s">
        <v>187</v>
      </c>
      <c r="F12" s="60"/>
      <c r="G12" s="60"/>
      <c r="H12" s="60"/>
      <c r="I12" s="60"/>
      <c r="J12" s="60"/>
      <c r="K12" s="28" t="s">
        <v>194</v>
      </c>
      <c r="L12" s="28" t="s">
        <v>195</v>
      </c>
      <c r="M12" s="28" t="s">
        <v>196</v>
      </c>
    </row>
    <row r="13" spans="1:13" x14ac:dyDescent="0.3">
      <c r="A13" s="14">
        <v>1</v>
      </c>
      <c r="B13" s="14">
        <v>132</v>
      </c>
      <c r="C13" s="47">
        <v>41249</v>
      </c>
      <c r="D13" s="14">
        <v>132</v>
      </c>
      <c r="E13" s="47">
        <f>C13</f>
        <v>41249</v>
      </c>
      <c r="F13" s="14" t="s">
        <v>197</v>
      </c>
      <c r="G13" s="17">
        <v>41580000</v>
      </c>
      <c r="H13" s="55" t="s">
        <v>200</v>
      </c>
      <c r="I13" s="55" t="s">
        <v>200</v>
      </c>
      <c r="J13" s="55" t="s">
        <v>200</v>
      </c>
      <c r="K13" s="55" t="s">
        <v>200</v>
      </c>
      <c r="L13" s="55" t="s">
        <v>200</v>
      </c>
      <c r="M13" s="55" t="s">
        <v>200</v>
      </c>
    </row>
    <row r="14" spans="1:13" x14ac:dyDescent="0.3">
      <c r="A14" s="14">
        <v>2</v>
      </c>
      <c r="B14" s="14">
        <v>133</v>
      </c>
      <c r="C14" s="47">
        <v>41252</v>
      </c>
      <c r="D14" s="14">
        <v>133</v>
      </c>
      <c r="E14" s="47">
        <f t="shared" ref="E14:E18" si="0">C14</f>
        <v>41252</v>
      </c>
      <c r="F14" s="14" t="s">
        <v>198</v>
      </c>
      <c r="G14" s="17">
        <v>50160000</v>
      </c>
      <c r="H14" s="55" t="s">
        <v>200</v>
      </c>
      <c r="I14" s="55" t="s">
        <v>200</v>
      </c>
      <c r="J14" s="55" t="s">
        <v>200</v>
      </c>
      <c r="K14" s="55" t="s">
        <v>200</v>
      </c>
      <c r="L14" s="55" t="s">
        <v>200</v>
      </c>
      <c r="M14" s="55" t="s">
        <v>200</v>
      </c>
    </row>
    <row r="15" spans="1:13" x14ac:dyDescent="0.3">
      <c r="A15" s="14">
        <v>3</v>
      </c>
      <c r="B15" s="14">
        <v>134</v>
      </c>
      <c r="C15" s="47">
        <v>41258</v>
      </c>
      <c r="D15" s="14">
        <v>134</v>
      </c>
      <c r="E15" s="47">
        <f t="shared" si="0"/>
        <v>41258</v>
      </c>
      <c r="F15" s="14" t="s">
        <v>109</v>
      </c>
      <c r="G15" s="17">
        <v>42240000</v>
      </c>
      <c r="H15" s="55" t="s">
        <v>200</v>
      </c>
      <c r="I15" s="55" t="s">
        <v>200</v>
      </c>
      <c r="J15" s="55" t="s">
        <v>200</v>
      </c>
      <c r="K15" s="55" t="s">
        <v>200</v>
      </c>
      <c r="L15" s="55" t="s">
        <v>200</v>
      </c>
      <c r="M15" s="55" t="s">
        <v>200</v>
      </c>
    </row>
    <row r="16" spans="1:13" x14ac:dyDescent="0.3">
      <c r="A16" s="14">
        <v>4</v>
      </c>
      <c r="B16" s="14">
        <v>135</v>
      </c>
      <c r="C16" s="47">
        <v>41264</v>
      </c>
      <c r="D16" s="14">
        <v>135</v>
      </c>
      <c r="E16" s="47">
        <f t="shared" si="0"/>
        <v>41264</v>
      </c>
      <c r="F16" s="14" t="s">
        <v>199</v>
      </c>
      <c r="G16" s="17">
        <v>133650000</v>
      </c>
      <c r="H16" s="55" t="s">
        <v>200</v>
      </c>
      <c r="I16" s="55" t="s">
        <v>200</v>
      </c>
      <c r="J16" s="55" t="s">
        <v>200</v>
      </c>
      <c r="K16" s="55" t="s">
        <v>200</v>
      </c>
      <c r="L16" s="55" t="s">
        <v>200</v>
      </c>
      <c r="M16" s="55" t="s">
        <v>200</v>
      </c>
    </row>
    <row r="17" spans="1:13" x14ac:dyDescent="0.3">
      <c r="A17" s="14">
        <v>5</v>
      </c>
      <c r="B17" s="14">
        <v>136</v>
      </c>
      <c r="C17" s="47">
        <v>41270</v>
      </c>
      <c r="D17" s="14">
        <v>136</v>
      </c>
      <c r="E17" s="47">
        <f t="shared" si="0"/>
        <v>41270</v>
      </c>
      <c r="F17" s="14" t="s">
        <v>164</v>
      </c>
      <c r="G17" s="17">
        <v>105600000</v>
      </c>
      <c r="H17" s="55" t="s">
        <v>200</v>
      </c>
      <c r="I17" s="55" t="s">
        <v>200</v>
      </c>
      <c r="J17" s="55" t="s">
        <v>200</v>
      </c>
      <c r="K17" s="55" t="s">
        <v>200</v>
      </c>
      <c r="L17" s="55" t="s">
        <v>200</v>
      </c>
      <c r="M17" s="55" t="s">
        <v>200</v>
      </c>
    </row>
    <row r="18" spans="1:13" x14ac:dyDescent="0.3">
      <c r="A18" s="14">
        <v>6</v>
      </c>
      <c r="B18" s="14">
        <v>137</v>
      </c>
      <c r="C18" s="47">
        <v>41272</v>
      </c>
      <c r="D18" s="14">
        <v>137</v>
      </c>
      <c r="E18" s="47">
        <f t="shared" si="0"/>
        <v>41272</v>
      </c>
      <c r="F18" s="14" t="s">
        <v>165</v>
      </c>
      <c r="G18" s="17">
        <v>105600000</v>
      </c>
      <c r="H18" s="55" t="s">
        <v>200</v>
      </c>
      <c r="I18" s="55" t="s">
        <v>200</v>
      </c>
      <c r="J18" s="55" t="s">
        <v>200</v>
      </c>
      <c r="K18" s="55" t="s">
        <v>200</v>
      </c>
      <c r="L18" s="55" t="s">
        <v>200</v>
      </c>
      <c r="M18" s="55" t="s">
        <v>200</v>
      </c>
    </row>
  </sheetData>
  <mergeCells count="9">
    <mergeCell ref="H11:H12"/>
    <mergeCell ref="K11:M11"/>
    <mergeCell ref="I11:I12"/>
    <mergeCell ref="J11:J12"/>
    <mergeCell ref="A11:A12"/>
    <mergeCell ref="G11:G12"/>
    <mergeCell ref="B11:C11"/>
    <mergeCell ref="D11:E11"/>
    <mergeCell ref="F11:F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74E33-5DE6-407F-8BA6-7C56BEFA4AD5}">
  <dimension ref="A1:K14"/>
  <sheetViews>
    <sheetView workbookViewId="0">
      <selection activeCell="A11" sqref="A11:D13"/>
    </sheetView>
  </sheetViews>
  <sheetFormatPr defaultRowHeight="14.4" x14ac:dyDescent="0.3"/>
  <cols>
    <col min="1" max="1" width="24.21875" customWidth="1"/>
    <col min="2" max="2" width="20" customWidth="1"/>
    <col min="3" max="3" width="16.6640625" customWidth="1"/>
    <col min="4" max="4" width="16.5546875" customWidth="1"/>
    <col min="5" max="5" width="26.5546875" customWidth="1"/>
    <col min="6" max="6" width="21.5546875" customWidth="1"/>
    <col min="7" max="7" width="18.109375" customWidth="1"/>
  </cols>
  <sheetData>
    <row r="1" spans="1:11" x14ac:dyDescent="0.3">
      <c r="A1" s="8" t="s">
        <v>72</v>
      </c>
      <c r="B1" s="8"/>
      <c r="C1" s="8"/>
      <c r="D1" s="8"/>
      <c r="E1" s="8"/>
      <c r="F1" s="8"/>
      <c r="G1" s="8"/>
      <c r="H1" s="22"/>
      <c r="I1" s="23" t="s">
        <v>84</v>
      </c>
      <c r="J1" s="23" t="s">
        <v>86</v>
      </c>
      <c r="K1" s="23" t="s">
        <v>83</v>
      </c>
    </row>
    <row r="2" spans="1:11" x14ac:dyDescent="0.3">
      <c r="A2" s="8" t="s">
        <v>73</v>
      </c>
      <c r="B2" s="8"/>
      <c r="C2" s="8"/>
      <c r="D2" s="8"/>
      <c r="E2" s="8"/>
      <c r="F2" s="8"/>
      <c r="G2" s="8"/>
      <c r="H2" s="24" t="s">
        <v>81</v>
      </c>
      <c r="I2" s="24"/>
      <c r="J2" s="24"/>
      <c r="K2" s="24"/>
    </row>
    <row r="3" spans="1:11" x14ac:dyDescent="0.3">
      <c r="A3" s="8"/>
      <c r="B3" s="8"/>
      <c r="C3" s="8"/>
      <c r="D3" s="8"/>
      <c r="E3" s="8"/>
      <c r="F3" s="8"/>
      <c r="G3" s="8"/>
      <c r="H3" s="24" t="s">
        <v>82</v>
      </c>
      <c r="I3" s="24"/>
      <c r="J3" s="24"/>
      <c r="K3" s="24"/>
    </row>
    <row r="4" spans="1:11" x14ac:dyDescent="0.3">
      <c r="A4" s="8" t="s">
        <v>74</v>
      </c>
      <c r="B4" s="8" t="s">
        <v>76</v>
      </c>
      <c r="C4" s="8"/>
      <c r="D4" s="8"/>
      <c r="E4" s="8"/>
      <c r="F4" s="8"/>
      <c r="G4" s="8"/>
      <c r="H4" s="24" t="s">
        <v>85</v>
      </c>
      <c r="I4" s="24"/>
      <c r="J4" s="24"/>
      <c r="K4" s="24"/>
    </row>
    <row r="5" spans="1:11" x14ac:dyDescent="0.3">
      <c r="A5" s="8" t="s">
        <v>75</v>
      </c>
      <c r="B5" s="8" t="s">
        <v>77</v>
      </c>
      <c r="C5" s="8"/>
      <c r="D5" s="8"/>
      <c r="E5" s="8"/>
      <c r="F5" s="8"/>
      <c r="G5" s="8"/>
      <c r="H5" s="8"/>
      <c r="I5" s="8"/>
      <c r="J5" s="8"/>
      <c r="K5" s="8"/>
    </row>
    <row r="6" spans="1:11" x14ac:dyDescent="0.3">
      <c r="A6" s="8" t="s">
        <v>79</v>
      </c>
      <c r="B6" s="8" t="s">
        <v>78</v>
      </c>
      <c r="C6" s="8"/>
      <c r="D6" s="8"/>
      <c r="E6" s="8"/>
      <c r="F6" s="8"/>
      <c r="G6" s="8"/>
      <c r="H6" s="8"/>
      <c r="I6" s="8"/>
      <c r="J6" s="8"/>
      <c r="K6" s="8"/>
    </row>
    <row r="7" spans="1:1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3">
      <c r="A8" s="8" t="s">
        <v>80</v>
      </c>
      <c r="B8" s="8" t="s">
        <v>88</v>
      </c>
      <c r="C8" s="8"/>
      <c r="D8" s="8"/>
      <c r="E8" s="8"/>
      <c r="F8" s="8"/>
      <c r="G8" s="8"/>
      <c r="H8" s="8"/>
      <c r="I8" s="8"/>
      <c r="J8" s="8"/>
      <c r="K8" s="8"/>
    </row>
    <row r="9" spans="1:11" x14ac:dyDescent="0.3">
      <c r="A9" s="62" t="s">
        <v>54</v>
      </c>
      <c r="B9" s="25" t="s">
        <v>55</v>
      </c>
      <c r="C9" s="25" t="s">
        <v>56</v>
      </c>
      <c r="D9" s="25" t="s">
        <v>57</v>
      </c>
      <c r="E9" s="63" t="s">
        <v>58</v>
      </c>
      <c r="F9" s="63"/>
      <c r="G9" s="25" t="s">
        <v>56</v>
      </c>
      <c r="H9" s="8"/>
      <c r="I9" s="8"/>
      <c r="J9" s="8"/>
      <c r="K9" s="8"/>
    </row>
    <row r="10" spans="1:11" x14ac:dyDescent="0.3">
      <c r="A10" s="62"/>
      <c r="B10" s="25" t="s">
        <v>63</v>
      </c>
      <c r="C10" s="26" t="s">
        <v>62</v>
      </c>
      <c r="D10" s="26" t="s">
        <v>61</v>
      </c>
      <c r="E10" s="25" t="s">
        <v>59</v>
      </c>
      <c r="F10" s="25" t="s">
        <v>60</v>
      </c>
      <c r="G10" s="26" t="s">
        <v>61</v>
      </c>
      <c r="H10" s="8"/>
      <c r="I10" s="8"/>
      <c r="J10" s="8"/>
      <c r="K10" s="8"/>
    </row>
    <row r="11" spans="1:11" x14ac:dyDescent="0.3">
      <c r="A11" s="14" t="s">
        <v>50</v>
      </c>
      <c r="C11" s="17">
        <v>2192800419</v>
      </c>
      <c r="D11" s="14"/>
      <c r="E11" s="14"/>
      <c r="F11" s="14"/>
      <c r="G11" s="58">
        <f>C11</f>
        <v>2192800419</v>
      </c>
    </row>
    <row r="12" spans="1:11" x14ac:dyDescent="0.3">
      <c r="A12" s="14" t="s">
        <v>51</v>
      </c>
      <c r="B12" s="14" t="s">
        <v>234</v>
      </c>
      <c r="C12" s="17">
        <v>564175567</v>
      </c>
      <c r="D12" s="14"/>
      <c r="E12" s="14"/>
      <c r="F12" s="14"/>
      <c r="G12" s="58">
        <f>'LEAD SCHEDULE A3.1'!G23</f>
        <v>156763558.38</v>
      </c>
    </row>
    <row r="13" spans="1:11" x14ac:dyDescent="0.3">
      <c r="A13" s="14" t="s">
        <v>52</v>
      </c>
      <c r="B13" s="14"/>
      <c r="C13" s="17">
        <f>SUM(C11:C12)</f>
        <v>2756975986</v>
      </c>
      <c r="D13" s="14"/>
      <c r="E13" s="14"/>
      <c r="F13" s="14"/>
      <c r="G13" s="58"/>
    </row>
    <row r="14" spans="1:11" x14ac:dyDescent="0.3">
      <c r="A14" s="14"/>
      <c r="B14" s="14"/>
      <c r="C14" s="14"/>
      <c r="D14" s="14"/>
      <c r="E14" s="14"/>
      <c r="F14" s="14"/>
      <c r="G14" s="58">
        <f>G11+G12</f>
        <v>2349563977.3800001</v>
      </c>
    </row>
  </sheetData>
  <mergeCells count="2">
    <mergeCell ref="A9:A10"/>
    <mergeCell ref="E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BS</vt:lpstr>
      <vt:lpstr>PL</vt:lpstr>
      <vt:lpstr>RE</vt:lpstr>
      <vt:lpstr>LEAD SCHEDULE A2.1</vt:lpstr>
      <vt:lpstr>WTB</vt:lpstr>
      <vt:lpstr>E</vt:lpstr>
      <vt:lpstr>E1</vt:lpstr>
      <vt:lpstr>EE</vt:lpstr>
      <vt:lpstr>EE1</vt:lpstr>
      <vt:lpstr>EE2</vt:lpstr>
      <vt:lpstr>LEAD SCHEDULE A3.1</vt:lpstr>
      <vt:lpstr>PL1</vt:lpstr>
      <vt:lpstr>PL1.1</vt:lpstr>
      <vt:lpstr>TOC1</vt:lpstr>
      <vt:lpstr>LEAD SCHEDULE A3.2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 Ramli</dc:creator>
  <cp:lastModifiedBy>Faiz Ramli</cp:lastModifiedBy>
  <cp:lastPrinted>2026-10-09T19:00:12Z</cp:lastPrinted>
  <dcterms:created xsi:type="dcterms:W3CDTF">2026-10-09T14:50:36Z</dcterms:created>
  <dcterms:modified xsi:type="dcterms:W3CDTF">2026-10-10T13:00:24Z</dcterms:modified>
</cp:coreProperties>
</file>